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</sheets>
  <definedNames>
    <definedName name="_xlnm.Print_Area" localSheetId="0">'Сады'!$A$1:$C$164</definedName>
  </definedNames>
  <calcPr fullCalcOnLoad="1"/>
</workbook>
</file>

<file path=xl/sharedStrings.xml><?xml version="1.0" encoding="utf-8"?>
<sst xmlns="http://schemas.openxmlformats.org/spreadsheetml/2006/main" count="141" uniqueCount="139">
  <si>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</si>
  <si>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</si>
  <si>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</si>
  <si>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</si>
  <si>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</si>
  <si>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</si>
  <si>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</si>
  <si>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</si>
  <si>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</si>
  <si>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</si>
  <si>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</si>
  <si>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</si>
  <si>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</si>
  <si>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</si>
  <si>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</si>
  <si>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</si>
  <si>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</si>
  <si>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</si>
  <si>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</si>
  <si>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</si>
  <si>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</si>
  <si>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</si>
  <si>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</si>
  <si>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</si>
  <si>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усл натариуса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</si>
  <si>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</si>
  <si>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</si>
  <si>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</si>
  <si>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</si>
  <si>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</si>
  <si>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</si>
  <si>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</si>
  <si>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</si>
  <si>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гос.пошлина</t>
  </si>
  <si>
    <t xml:space="preserve">трудовое соглашение 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</si>
  <si>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</si>
  <si>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</si>
  <si>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</si>
  <si>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</si>
  <si>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</si>
  <si>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итого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</si>
  <si>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</si>
  <si>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</si>
  <si>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</si>
  <si>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</si>
  <si>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</si>
  <si>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</si>
  <si>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</si>
  <si>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</si>
  <si>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</si>
  <si>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</si>
  <si>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</si>
  <si>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охранные услуги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</si>
  <si>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</si>
  <si>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</si>
  <si>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</si>
  <si>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</si>
  <si>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</si>
  <si>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</si>
  <si>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</si>
  <si>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</si>
  <si>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</si>
  <si>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</si>
  <si>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</si>
  <si>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</si>
  <si>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</si>
  <si>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</si>
  <si>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</si>
  <si>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</si>
  <si>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</si>
  <si>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</si>
  <si>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</si>
  <si>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</si>
  <si>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</si>
  <si>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</si>
  <si>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</si>
  <si>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</si>
  <si>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</si>
  <si>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</si>
  <si>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</si>
  <si>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</si>
  <si>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</si>
  <si>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</si>
  <si>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</si>
  <si>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</si>
  <si>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</si>
  <si>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</si>
  <si>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</si>
  <si>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</si>
  <si>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</si>
  <si>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</si>
  <si>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 xml:space="preserve">водонагреватель </t>
  </si>
  <si>
    <t>роутер</t>
  </si>
  <si>
    <t>бензотример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</si>
  <si>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</si>
  <si>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</si>
  <si>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</si>
  <si>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</si>
  <si>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</si>
  <si>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борьба с комарами</t>
  </si>
  <si>
    <t>маски медицинские защитные, перчатки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</si>
  <si>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</si>
  <si>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</si>
  <si>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ремонт на пищеблоке</t>
  </si>
  <si>
    <t>поверка счетчика газа с заменой элемента питания в счетчике</t>
  </si>
  <si>
    <t>юридические услуги</t>
  </si>
  <si>
    <t>рыночная оценка</t>
  </si>
  <si>
    <t>госпошлина</t>
  </si>
  <si>
    <t>обучение по охране труда</t>
  </si>
  <si>
    <t>лакокрасочный материал</t>
  </si>
  <si>
    <t>картриджи для воды</t>
  </si>
  <si>
    <t>мягкий инентарь (постельное белье, полотенце)</t>
  </si>
  <si>
    <t>обучение по оказанию 1 помощи пострадавшим</t>
  </si>
  <si>
    <t>2021 год</t>
  </si>
  <si>
    <t>текущий ремонт электрооборудования</t>
  </si>
  <si>
    <t>заправка картриджей</t>
  </si>
  <si>
    <t>ГСМ на покос травы</t>
  </si>
  <si>
    <t>Обработка Ковид</t>
  </si>
  <si>
    <t>пож.технич.минимум</t>
  </si>
  <si>
    <t>Ремонт принтера</t>
  </si>
  <si>
    <t>Информация о расходовании средств местного бюджета (дошкольная группа)                                       за декабрь 2021 года</t>
  </si>
  <si>
    <t xml:space="preserve">информационно-консультационное сопровождение по программе 1С </t>
  </si>
  <si>
    <t>программное обеспечение Контур-Экстерн</t>
  </si>
  <si>
    <t xml:space="preserve">информационно-консультационные услуги по программе 1С </t>
  </si>
  <si>
    <t>услуги по разработке протокола биотестирования для отходов v класса</t>
  </si>
  <si>
    <t>услуги по разработке паспорта отходов</t>
  </si>
  <si>
    <t>услуги по приему имущества с дальнейшей обработкой, утилизацией, обезвреживанием или размещением</t>
  </si>
  <si>
    <t>обращение с отходами производства и потребления</t>
  </si>
  <si>
    <t>посуда</t>
  </si>
  <si>
    <t xml:space="preserve">металлодетектор ручной </t>
  </si>
  <si>
    <t>электрический водонагреватель</t>
  </si>
  <si>
    <t>утюг</t>
  </si>
  <si>
    <t>бытовая техника (холодильник, стиральная машина, электрическая плита)</t>
  </si>
  <si>
    <t>канцелярские товары</t>
  </si>
  <si>
    <t>монтаж системы оповещения и управления эвакуацией</t>
  </si>
  <si>
    <t>монтажные работы по установке тревожной сигнализации</t>
  </si>
  <si>
    <t xml:space="preserve">приобретение объектового прибора Юпитер 2463 с комплектующими </t>
  </si>
  <si>
    <t>приобретение блока речевого оповещения Ария ПС Бро с комплектующими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</si>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</sst>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SheetLayoutView="100" zoomScalePageLayoutView="0" workbookViewId="0" topLeftCell="A10">
      <selection activeCell="B27" sqref="B2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68</v>
      </c>
      <c r="B1" s="24"/>
      <c r="C1" s="24"/>
      <c r="D1" s="24"/>
      <c r="E1" s="24"/>
    </row>
    <row r="2" spans="1:5" ht="15">
      <c r="A2" s="24" t="s">
        <v>84</v>
      </c>
      <c r="B2" s="24"/>
      <c r="C2" s="24"/>
      <c r="D2" s="24"/>
      <c r="E2" s="19"/>
    </row>
    <row r="3" spans="1:5" ht="15">
      <c r="A3" s="25" t="s">
        <v>82</v>
      </c>
      <c r="B3" s="25"/>
      <c r="C3" s="25"/>
      <c r="D3" s="25"/>
      <c r="E3" s="19"/>
    </row>
    <row r="4" spans="1:5" ht="15">
      <c r="A4" s="24" t="s">
        <v>83</v>
      </c>
      <c r="B4" s="24"/>
      <c r="C4" s="24"/>
      <c r="D4" s="24"/>
      <c r="E4" s="24"/>
    </row>
    <row r="5" spans="1:5" ht="15">
      <c r="A5" s="24" t="s">
        <v>69</v>
      </c>
      <c r="B5" s="24"/>
      <c r="C5" s="24"/>
      <c r="D5" s="24"/>
      <c r="E5" s="19"/>
    </row>
    <row r="6" spans="1:5" ht="15">
      <c r="A6" s="24" t="s">
        <v>70</v>
      </c>
      <c r="B6" s="24"/>
      <c r="C6" s="24"/>
      <c r="D6" s="24"/>
      <c r="E6" s="19"/>
    </row>
    <row r="7" spans="1:5" ht="15">
      <c r="A7" s="24" t="s">
        <v>71</v>
      </c>
      <c r="B7" s="24"/>
      <c r="C7" s="24"/>
      <c r="D7" s="24"/>
      <c r="E7" s="19"/>
    </row>
    <row r="8" spans="1:5" ht="15">
      <c r="A8" s="24" t="s">
        <v>72</v>
      </c>
      <c r="B8" s="24"/>
      <c r="C8" s="24"/>
      <c r="D8" s="24"/>
      <c r="E8" s="19"/>
    </row>
    <row r="9" spans="1:5" ht="15">
      <c r="A9" s="24" t="s">
        <v>73</v>
      </c>
      <c r="B9" s="24"/>
      <c r="C9" s="24"/>
      <c r="D9" s="24"/>
      <c r="E9" s="19"/>
    </row>
    <row r="10" spans="1:5" ht="15">
      <c r="A10" s="24" t="s">
        <v>74</v>
      </c>
      <c r="B10" s="24"/>
      <c r="C10" s="24"/>
      <c r="D10" s="24"/>
      <c r="E10" s="19"/>
    </row>
    <row r="11" spans="1:5" ht="15">
      <c r="A11" s="25" t="s">
        <v>75</v>
      </c>
      <c r="B11" s="25"/>
      <c r="C11" s="25"/>
      <c r="D11" s="25"/>
      <c r="E11" s="20"/>
    </row>
    <row r="12" spans="1:5" ht="20.25" customHeight="1">
      <c r="A12" s="25" t="s">
        <v>76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54" customHeight="1">
      <c r="A14" s="27" t="s">
        <v>120</v>
      </c>
      <c r="B14" s="28"/>
      <c r="C14" s="28"/>
      <c r="D14" s="28"/>
      <c r="E14"/>
    </row>
    <row r="15" spans="1:5" ht="49.5" customHeight="1">
      <c r="A15" s="23" t="s">
        <v>67</v>
      </c>
      <c r="B15" s="23"/>
      <c r="C15" s="23"/>
      <c r="D15" s="23"/>
      <c r="E15"/>
    </row>
    <row r="16" spans="1:14" s="4" customFormat="1" ht="60" customHeight="1">
      <c r="A16" s="8"/>
      <c r="B16" s="15" t="s">
        <v>113</v>
      </c>
      <c r="C16" s="16" t="s">
        <v>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39</v>
      </c>
      <c r="B17" s="17">
        <f>B18+B19+B20</f>
        <v>937366.34</v>
      </c>
      <c r="C17" s="17">
        <f aca="true" t="shared" si="0" ref="C17:C53">SUM(B17:B17)</f>
        <v>937366.34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95</v>
      </c>
      <c r="B19" s="18">
        <v>937366.34</v>
      </c>
      <c r="C19" s="17">
        <f t="shared" si="0"/>
        <v>937366.34</v>
      </c>
      <c r="D19" s="1"/>
      <c r="E19" s="22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56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276933.66</v>
      </c>
      <c r="C25" s="17">
        <f>B25</f>
        <v>276933.66</v>
      </c>
      <c r="D25" s="1" t="s">
        <v>54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936+936+936+936+936+936+936+936+936+936+1872</f>
        <v>11232</v>
      </c>
      <c r="C28" s="17">
        <f t="shared" si="0"/>
        <v>11232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177864.9</v>
      </c>
      <c r="C30" s="17">
        <f t="shared" si="0"/>
        <v>177864.9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3954.85+7155.36+1938.47+790.93+4837.55+2710.4+5467.65+1486.32+223.83+1937.54+3296.7+3556.06+2581.71+1463.74+2032.54+1630.27+2324.77+4611.31</f>
        <v>51999.999999999985</v>
      </c>
      <c r="C31" s="17">
        <f t="shared" si="0"/>
        <v>51999.999999999985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50</v>
      </c>
      <c r="B32" s="10">
        <f>9300+6000+13470+15969+13237+17314.5+23075.5</f>
        <v>98366</v>
      </c>
      <c r="C32" s="17">
        <f>SUM(B32:B32)</f>
        <v>98366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545.65+623.6+779.5+545.65+389.75+389.75+802.2+401.1+561.54+320.88+802.2+962.64</f>
        <v>7124.460000000001</v>
      </c>
      <c r="C33" s="17">
        <f>SUM(B33:B33)</f>
        <v>7124.460000000001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97</v>
      </c>
      <c r="B34" s="10">
        <f>314.21+314.21+314.21+314.21+314.21+314.21+481.53+481.53+481.53+481.53+481.53+481.53</f>
        <v>4774.439999999999</v>
      </c>
      <c r="C34" s="17">
        <f>SUM(B34:B34)</f>
        <v>4774.439999999999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2600+2600+2600+2600+2600+2600</f>
        <v>15600</v>
      </c>
      <c r="C35" s="17">
        <f t="shared" si="0"/>
        <v>15600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B39+B40+B41+B42+B45+B47+B53+B54+B55+B57</f>
        <v>125589</v>
      </c>
      <c r="C37" s="17">
        <f t="shared" si="0"/>
        <v>125589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588+1176+588+888+888+888+888+888+888+588+588</f>
        <v>8856</v>
      </c>
      <c r="C39" s="17">
        <f t="shared" si="0"/>
        <v>8856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657+657+657+657</f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99</v>
      </c>
      <c r="B41" s="10">
        <f>657+657+657+657</f>
        <v>2628</v>
      </c>
      <c r="C41" s="17">
        <f t="shared" si="0"/>
        <v>2628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114</v>
      </c>
      <c r="B42" s="10">
        <f>3445+8525+6578</f>
        <v>18548</v>
      </c>
      <c r="C42" s="17">
        <f t="shared" si="0"/>
        <v>18548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 hidden="1">
      <c r="A43" s="9" t="s">
        <v>13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 hidden="1">
      <c r="A44" s="9" t="s">
        <v>103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63</v>
      </c>
      <c r="B45" s="10">
        <v>2160</v>
      </c>
      <c r="C45" s="17">
        <f t="shared" si="0"/>
        <v>2160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104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51</v>
      </c>
      <c r="B47" s="10">
        <f>5128.75+5128.75+5128.75+5128.75+5128.75+5128.75+5128.75+5128.75+5128.75+5128.75+5128.75+5128.75</f>
        <v>61545</v>
      </c>
      <c r="C47" s="17">
        <f t="shared" si="0"/>
        <v>61545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89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81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 hidden="1">
      <c r="A51" s="9" t="s">
        <v>14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15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55</v>
      </c>
      <c r="B53" s="10">
        <v>2074</v>
      </c>
      <c r="C53" s="17">
        <f t="shared" si="0"/>
        <v>2074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115</v>
      </c>
      <c r="B54" s="10">
        <f>1800+1800</f>
        <v>3600</v>
      </c>
      <c r="C54" s="17">
        <f aca="true" t="shared" si="1" ref="C54:C64">SUM(B54:B54)</f>
        <v>3600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119</v>
      </c>
      <c r="B55" s="10">
        <f>3600</f>
        <v>3600</v>
      </c>
      <c r="C55" s="17">
        <f t="shared" si="1"/>
        <v>3600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hidden="1">
      <c r="A56" s="9" t="s">
        <v>117</v>
      </c>
      <c r="B56" s="10">
        <v>19950</v>
      </c>
      <c r="C56" s="17">
        <f>SUM(B56:B56)</f>
        <v>19950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117</v>
      </c>
      <c r="B57" s="10">
        <v>19950</v>
      </c>
      <c r="C57" s="17">
        <f>SUM(B57:B57)</f>
        <v>19950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35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B60+B61+B63+B64+B65+B66+B67+B68+B69+B70+B71+B72+B73+B74+B75+B76+B83+B84+B85+B86+B87+B88+B89+B90+B91+B92+B93+B94+B914+B62+B77+B78+B79+B80+B81+B82</f>
        <v>154177.65</v>
      </c>
      <c r="C59" s="17">
        <f t="shared" si="1"/>
        <v>154177.65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>
        <f>3360+18794+3310.65</f>
        <v>25464.65</v>
      </c>
      <c r="C60" s="17">
        <f t="shared" si="1"/>
        <v>25464.65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108</v>
      </c>
      <c r="B61" s="10">
        <v>1300</v>
      </c>
      <c r="C61" s="17">
        <f t="shared" si="1"/>
        <v>1300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112</v>
      </c>
      <c r="B62" s="10">
        <v>300</v>
      </c>
      <c r="C62" s="17">
        <f>B62</f>
        <v>300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106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52</v>
      </c>
      <c r="B64" s="10">
        <f>3500+3500+3500+3500+3500+3500+3500+3500+3500+3500+3500+3500</f>
        <v>42000</v>
      </c>
      <c r="C64" s="17">
        <f t="shared" si="1"/>
        <v>42000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105</v>
      </c>
      <c r="B65" s="10"/>
      <c r="C65" s="17">
        <f aca="true" t="shared" si="2" ref="C65:C93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77</v>
      </c>
      <c r="B66" s="10">
        <f>4050+4050+4050+4050</f>
        <v>16200</v>
      </c>
      <c r="C66" s="17">
        <f t="shared" si="2"/>
        <v>16200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118</v>
      </c>
      <c r="B67" s="10">
        <v>500</v>
      </c>
      <c r="C67" s="17">
        <f t="shared" si="2"/>
        <v>500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87</v>
      </c>
      <c r="B68" s="10">
        <f>3440</f>
        <v>3440</v>
      </c>
      <c r="C68" s="17">
        <f t="shared" si="2"/>
        <v>3440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90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38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44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45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46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121</v>
      </c>
      <c r="B77" s="10">
        <v>16248</v>
      </c>
      <c r="C77" s="17">
        <f t="shared" si="2"/>
        <v>16248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123</v>
      </c>
      <c r="B78" s="10">
        <v>11000</v>
      </c>
      <c r="C78" s="17">
        <f t="shared" si="2"/>
        <v>11000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122</v>
      </c>
      <c r="B79" s="10">
        <v>7430</v>
      </c>
      <c r="C79" s="17">
        <f t="shared" si="2"/>
        <v>7430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124</v>
      </c>
      <c r="B80" s="10">
        <v>1900</v>
      </c>
      <c r="C80" s="17">
        <f t="shared" si="2"/>
        <v>1900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125</v>
      </c>
      <c r="B81" s="10">
        <v>2000</v>
      </c>
      <c r="C81" s="17">
        <f t="shared" si="2"/>
        <v>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54">
      <c r="A82" s="9" t="s">
        <v>126</v>
      </c>
      <c r="B82" s="10">
        <v>9900</v>
      </c>
      <c r="C82" s="17">
        <f t="shared" si="2"/>
        <v>9900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36">
      <c r="A83" s="9" t="s">
        <v>127</v>
      </c>
      <c r="B83" s="10">
        <v>3420</v>
      </c>
      <c r="C83" s="17">
        <f t="shared" si="2"/>
        <v>3420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135</v>
      </c>
      <c r="B84" s="10">
        <v>6675</v>
      </c>
      <c r="C84" s="17">
        <f t="shared" si="2"/>
        <v>6675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6">
      <c r="A85" s="9" t="s">
        <v>134</v>
      </c>
      <c r="B85" s="10">
        <v>6400</v>
      </c>
      <c r="C85" s="17">
        <f t="shared" si="2"/>
        <v>6400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18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 hidden="1">
      <c r="A87" s="9" t="s">
        <v>25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 hidden="1">
      <c r="A89" s="9" t="s">
        <v>34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36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37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19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 hidden="1">
      <c r="A93" s="9" t="s">
        <v>47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17</v>
      </c>
      <c r="B94" s="10"/>
      <c r="C94" s="17">
        <f aca="true" t="shared" si="3" ref="C94:C116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/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20</v>
      </c>
      <c r="B97" s="12">
        <f>B98+B99+B100+B101+B102+B103+B104+B105</f>
        <v>3998.73</v>
      </c>
      <c r="C97" s="17">
        <f t="shared" si="3"/>
        <v>3998.73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22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21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23</v>
      </c>
      <c r="B100" s="10">
        <f>665.75+665.75</f>
        <v>1331.5</v>
      </c>
      <c r="C100" s="17">
        <f t="shared" si="3"/>
        <v>1331.5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26</v>
      </c>
      <c r="B101" s="10">
        <f>875.43+291.8</f>
        <v>1167.23</v>
      </c>
      <c r="C101" s="17">
        <f t="shared" si="3"/>
        <v>1167.23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107</v>
      </c>
      <c r="B102" s="10">
        <v>1500</v>
      </c>
      <c r="C102" s="17">
        <f t="shared" si="3"/>
        <v>1500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53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 hidden="1">
      <c r="A104" s="9" t="s">
        <v>24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33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B113+B116+B117+B123+B124+B125+B127</f>
        <v>123212</v>
      </c>
      <c r="C106" s="12">
        <f>C113+C116+C117+C123+C124+C125+C127</f>
        <v>123212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52.5" customHeight="1" hidden="1">
      <c r="A107" s="9" t="s">
        <v>91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92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 hidden="1">
      <c r="A109" s="9" t="s">
        <v>93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 hidden="1">
      <c r="A110" s="9" t="s">
        <v>57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 hidden="1">
      <c r="A111" s="9" t="s">
        <v>59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 hidden="1">
      <c r="A112" s="9" t="s">
        <v>28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27</v>
      </c>
      <c r="B113" s="10">
        <v>2487</v>
      </c>
      <c r="C113" s="17">
        <f t="shared" si="3"/>
        <v>2487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 hidden="1">
      <c r="A114" s="9" t="s">
        <v>42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 hidden="1">
      <c r="A115" s="9" t="s">
        <v>61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130</v>
      </c>
      <c r="B116" s="10">
        <v>9500</v>
      </c>
      <c r="C116" s="17">
        <f t="shared" si="3"/>
        <v>9500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129</v>
      </c>
      <c r="B117" s="10">
        <v>6700</v>
      </c>
      <c r="C117" s="17">
        <f>B117</f>
        <v>6700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 hidden="1">
      <c r="A118" s="9" t="s">
        <v>48</v>
      </c>
      <c r="B118" s="10"/>
      <c r="C118" s="17">
        <f aca="true" t="shared" si="4" ref="C118:C156">SUM(B118:B118)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 hidden="1">
      <c r="A119" s="9" t="s">
        <v>60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 hidden="1">
      <c r="A120" s="9" t="s">
        <v>62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 hidden="1">
      <c r="A121" s="9" t="s">
        <v>49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8" hidden="1">
      <c r="A122" s="9"/>
      <c r="B122" s="10"/>
      <c r="C122" s="17">
        <f>B122</f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137</v>
      </c>
      <c r="B123" s="10">
        <v>14400</v>
      </c>
      <c r="C123" s="17">
        <f>B123</f>
        <v>14400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37.5" customHeight="1">
      <c r="A124" s="9" t="s">
        <v>136</v>
      </c>
      <c r="B124" s="10">
        <v>25735</v>
      </c>
      <c r="C124" s="17">
        <f>B124</f>
        <v>25735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36">
      <c r="A125" s="9" t="s">
        <v>132</v>
      </c>
      <c r="B125" s="10">
        <v>62690</v>
      </c>
      <c r="C125" s="17">
        <f>B125</f>
        <v>62690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8" hidden="1">
      <c r="A126" s="9"/>
      <c r="B126" s="10"/>
      <c r="C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8">
      <c r="A127" s="9" t="s">
        <v>131</v>
      </c>
      <c r="B127" s="10">
        <v>1700</v>
      </c>
      <c r="C127" s="17">
        <f>B127</f>
        <v>1700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8" hidden="1">
      <c r="A128" s="9"/>
      <c r="B128" s="10"/>
      <c r="C128" s="17">
        <f>B128</f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8" hidden="1">
      <c r="A129" s="9"/>
      <c r="B129" s="10"/>
      <c r="C129" s="17">
        <f>B129</f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8" hidden="1">
      <c r="A130" s="9"/>
      <c r="B130" s="10"/>
      <c r="C130" s="17">
        <f>B130</f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8" hidden="1">
      <c r="A131" s="9"/>
      <c r="B131" s="10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14" customFormat="1" ht="18">
      <c r="A132" s="13" t="s">
        <v>2</v>
      </c>
      <c r="B132" s="12">
        <f>B136+B139+B141+B142+B143+B145+B146+B147+B150+B152+B153+B154+B155+B156</f>
        <v>221725.72</v>
      </c>
      <c r="C132" s="12">
        <f>C136+C139+C141+C142+C143+C145+C146+C147+C150+C152+C153+C154+C155+C156</f>
        <v>221725.72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 hidden="1">
      <c r="A133" s="9" t="s">
        <v>29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 hidden="1">
      <c r="A134" s="9" t="s">
        <v>79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 hidden="1">
      <c r="A135" s="9" t="s">
        <v>64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30</v>
      </c>
      <c r="B136" s="10">
        <v>146984.32</v>
      </c>
      <c r="C136" s="17">
        <f t="shared" si="4"/>
        <v>146984.32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36" hidden="1">
      <c r="A137" s="9" t="s">
        <v>88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hidden="1">
      <c r="A138" s="9" t="s">
        <v>80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 hidden="1">
      <c r="A139" s="9" t="s">
        <v>85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3.25" customHeight="1" hidden="1">
      <c r="A140" s="9" t="s">
        <v>31</v>
      </c>
      <c r="B140" s="10"/>
      <c r="C140" s="17">
        <f t="shared" si="4"/>
        <v>0</v>
      </c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128</v>
      </c>
      <c r="B141" s="10">
        <v>1702</v>
      </c>
      <c r="C141" s="17">
        <f t="shared" si="4"/>
        <v>1702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116</v>
      </c>
      <c r="B142" s="10">
        <f>222.5+230</f>
        <v>452.5</v>
      </c>
      <c r="C142" s="17">
        <f t="shared" si="4"/>
        <v>452.5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110</v>
      </c>
      <c r="B143" s="10">
        <v>4000</v>
      </c>
      <c r="C143" s="17">
        <f t="shared" si="4"/>
        <v>4000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8" hidden="1">
      <c r="A144" s="9" t="s">
        <v>96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32</v>
      </c>
      <c r="B145" s="10">
        <v>15175</v>
      </c>
      <c r="C145" s="17">
        <f t="shared" si="4"/>
        <v>15175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">
      <c r="A146" s="9" t="s">
        <v>98</v>
      </c>
      <c r="B146" s="10">
        <v>16960</v>
      </c>
      <c r="C146" s="17">
        <f t="shared" si="4"/>
        <v>16960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">
      <c r="A147" s="9" t="s">
        <v>133</v>
      </c>
      <c r="B147" s="10">
        <v>504</v>
      </c>
      <c r="C147" s="17">
        <f t="shared" si="4"/>
        <v>504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" hidden="1">
      <c r="A148" s="9" t="s">
        <v>86</v>
      </c>
      <c r="B148" s="10"/>
      <c r="C148" s="17">
        <f t="shared" si="4"/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" hidden="1">
      <c r="A149" s="9" t="s">
        <v>65</v>
      </c>
      <c r="B149" s="10"/>
      <c r="C149" s="17">
        <f t="shared" si="4"/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 customHeight="1">
      <c r="A150" s="9" t="s">
        <v>100</v>
      </c>
      <c r="B150" s="10">
        <f>850+840</f>
        <v>1690</v>
      </c>
      <c r="C150" s="17">
        <f t="shared" si="4"/>
        <v>1690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" hidden="1">
      <c r="A151" s="9" t="s">
        <v>94</v>
      </c>
      <c r="B151" s="10"/>
      <c r="C151" s="17">
        <f t="shared" si="4"/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36">
      <c r="A152" s="9" t="s">
        <v>111</v>
      </c>
      <c r="B152" s="10">
        <v>13650</v>
      </c>
      <c r="C152" s="17">
        <f t="shared" si="4"/>
        <v>13650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" hidden="1">
      <c r="A153" s="9"/>
      <c r="B153" s="10"/>
      <c r="C153" s="17">
        <f t="shared" si="4"/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">
      <c r="A154" s="9" t="s">
        <v>109</v>
      </c>
      <c r="B154" s="10">
        <v>3484</v>
      </c>
      <c r="C154" s="17">
        <f t="shared" si="4"/>
        <v>3484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">
      <c r="A155" s="9" t="s">
        <v>79</v>
      </c>
      <c r="B155" s="10">
        <v>3900</v>
      </c>
      <c r="C155" s="17">
        <f t="shared" si="4"/>
        <v>3900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">
      <c r="A156" s="9" t="s">
        <v>58</v>
      </c>
      <c r="B156" s="10">
        <v>13223.9</v>
      </c>
      <c r="C156" s="17">
        <f t="shared" si="4"/>
        <v>13223.9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14" customFormat="1" ht="34.5" customHeight="1">
      <c r="A157" s="13" t="s">
        <v>3</v>
      </c>
      <c r="B157" s="12">
        <f>B17+B21+B25+B37+B59+B106+B132+B30+B28+B97</f>
        <v>2032099.9999999998</v>
      </c>
      <c r="C157" s="17">
        <f>SUM(B157:B157)</f>
        <v>2032099.9999999998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9" spans="1:3" ht="18" customHeight="1">
      <c r="A159" s="26" t="s">
        <v>101</v>
      </c>
      <c r="B159" s="26"/>
      <c r="C159" s="26"/>
    </row>
    <row r="160" ht="18">
      <c r="A160" s="7" t="s">
        <v>66</v>
      </c>
    </row>
    <row r="161" spans="1:3" ht="28.5" customHeight="1">
      <c r="A161" s="26" t="s">
        <v>102</v>
      </c>
      <c r="B161" s="26"/>
      <c r="C161" s="26"/>
    </row>
  </sheetData>
  <sheetProtection/>
  <mergeCells count="17">
    <mergeCell ref="A159:C159"/>
    <mergeCell ref="A161:C16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5118110236220472" top="0.7086614173228347" bottom="0.31496062992125984" header="0.5118110236220472" footer="0.5118110236220472"/>
  <pageSetup horizontalDpi="600" verticalDpi="600" orientation="portrait" paperSize="9" scale="68" r:id="rId1"/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2021-12-30T13:46:18Z</cp:lastPrinted>
  <dcterms:created xsi:type="dcterms:W3CDTF">1996-10-08T23:32:33Z</dcterms:created>
  <dcterms:modified xsi:type="dcterms:W3CDTF">2022-01-09T17:21:03Z</dcterms:modified>
  <cp:category/>
  <cp:version/>
  <cp:contentType/>
  <cp:contentStatus/>
</cp:coreProperties>
</file>