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'!$A$1:$C$142</definedName>
  </definedNames>
  <calcPr fullCalcOnLoad="1"/>
</workbook>
</file>

<file path=xl/sharedStrings.xml><?xml version="1.0" encoding="utf-8"?>
<sst xmlns="http://schemas.openxmlformats.org/spreadsheetml/2006/main" count="131" uniqueCount="130">
  <si>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</si>
  <si>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</si>
  <si>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</si>
  <si>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</si>
  <si>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</si>
  <si>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</si>
  <si>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</si>
  <si>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</si>
  <si>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</si>
  <si>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</si>
  <si>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</si>
  <si>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</si>
  <si>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</si>
  <si>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ремонт водопровода</t>
  </si>
  <si>
    <t>тех.осмотр (диагност. автобусов )</t>
  </si>
  <si>
    <t>ПТО газ.оборудования</t>
  </si>
  <si>
    <t>проф.испытание эл.оборудования до 1000 В</t>
  </si>
  <si>
    <t>поверка средст защиты</t>
  </si>
  <si>
    <t>медосмотр сотрудников</t>
  </si>
  <si>
    <t>медосмотр водителей</t>
  </si>
  <si>
    <t>подписка</t>
  </si>
  <si>
    <t>аттестация рабочих мест</t>
  </si>
  <si>
    <t>страхование котельной</t>
  </si>
  <si>
    <t>экспертиза докум опо</t>
  </si>
  <si>
    <t>изготовл.псд</t>
  </si>
  <si>
    <t>290 в.т.ч.</t>
  </si>
  <si>
    <t>транспортный налог</t>
  </si>
  <si>
    <t>техосмотр</t>
  </si>
  <si>
    <t>земельный налог</t>
  </si>
  <si>
    <t>пени, штрафы</t>
  </si>
  <si>
    <t>усл натариуса</t>
  </si>
  <si>
    <t>тех.обслуживание охраннотревож.сигнализации сигнализации</t>
  </si>
  <si>
    <t>инвентаризация источн.загрязнения</t>
  </si>
  <si>
    <t>налог за загрязнение окр.среды</t>
  </si>
  <si>
    <t>огнетушители</t>
  </si>
  <si>
    <t>орг.техника</t>
  </si>
  <si>
    <t>ГСМ</t>
  </si>
  <si>
    <t>питание ДОУ</t>
  </si>
  <si>
    <t>бутылированная вода</t>
  </si>
  <si>
    <t>моющие средства</t>
  </si>
  <si>
    <t>канцел.товары</t>
  </si>
  <si>
    <t>гос.пошлина</t>
  </si>
  <si>
    <t xml:space="preserve">трудовое соглашение </t>
  </si>
  <si>
    <t>кап.рем.канализации</t>
  </si>
  <si>
    <t>отщип по огнезащ.обработке дер.констр.</t>
  </si>
  <si>
    <t>установка элсчетчика</t>
  </si>
  <si>
    <t>тех.инвентаризация</t>
  </si>
  <si>
    <t>экспертиза столовой сэс</t>
  </si>
  <si>
    <t>211 в т.ч.</t>
  </si>
  <si>
    <t>премия</t>
  </si>
  <si>
    <t>итого</t>
  </si>
  <si>
    <t>метод.литерат.</t>
  </si>
  <si>
    <t>зправка картриджей</t>
  </si>
  <si>
    <t>неэксклюзивное право пользования программы для ЭВМ</t>
  </si>
  <si>
    <t>учебное оборудование-мультимедиапрое</t>
  </si>
  <si>
    <t>КОНСУЛЬТАНТпЛЮС</t>
  </si>
  <si>
    <t>КАССА</t>
  </si>
  <si>
    <t>КАСПЕРСКИЙ</t>
  </si>
  <si>
    <t>ЭЦП</t>
  </si>
  <si>
    <t>ИНФОРМАЦ.ОБСЛУЖИВ.</t>
  </si>
  <si>
    <t>приобретение прграммы по заполнению аттестатов</t>
  </si>
  <si>
    <t>интеракт.доска</t>
  </si>
  <si>
    <t>фото-видеокамеры</t>
  </si>
  <si>
    <t>тепловая электроэнергия</t>
  </si>
  <si>
    <t>отпуск по уходу  за ребенком до трех лет</t>
  </si>
  <si>
    <t>техническое обслуживание пожарной сигнализации</t>
  </si>
  <si>
    <t>охранные услуги</t>
  </si>
  <si>
    <t>налог на имущество</t>
  </si>
  <si>
    <t>проверка   огнезащитной обработки деревянных конструкций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</si>
  <si>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</si>
  <si>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</si>
  <si>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</si>
  <si>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</si>
  <si>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</si>
  <si>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</si>
  <si>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</si>
  <si>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</si>
  <si>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</si>
  <si>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</si>
  <si>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активация блока СКЗИ,калибровка,подключение к серверу</t>
  </si>
  <si>
    <t>огнезащитная обработка деревянных конструкций</t>
  </si>
  <si>
    <t>бумага для офисной техники</t>
  </si>
  <si>
    <t>знаки пожарной безопасности</t>
  </si>
  <si>
    <t>страхование автобуса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</si>
  <si>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</si>
  <si>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</si>
  <si>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</si>
  <si>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</si>
  <si>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</si>
  <si>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</si>
  <si>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</si>
  <si>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</si>
  <si>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</si>
  <si>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</si>
  <si>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</si>
  <si>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тех.обслуживание системы видеонаблюдения</t>
  </si>
  <si>
    <t>БТИ изготовление технических паспортов</t>
  </si>
  <si>
    <t>флаги РО и РФ</t>
  </si>
  <si>
    <t>смесители</t>
  </si>
  <si>
    <t>замена приборов учета воды</t>
  </si>
  <si>
    <t>Муниципальное бюджетное                                                                     Администрации Куйбышевского района</t>
  </si>
  <si>
    <t>общеобразовательное учреждение                                                                              Л.В. Шипико</t>
  </si>
  <si>
    <t xml:space="preserve">РОССИЙСКОЙ ФЕДЕРАЦИИ                                                               Заведующему отделом образования  </t>
  </si>
  <si>
    <t>полотно для мытья пола</t>
  </si>
  <si>
    <t>извещатель пожарный</t>
  </si>
  <si>
    <t>гигиеническое обучение</t>
  </si>
  <si>
    <t>покупка товара для ремонта системы отопления</t>
  </si>
  <si>
    <t>установка доводчиков</t>
  </si>
  <si>
    <t>установка программы Windows</t>
  </si>
  <si>
    <t>узлы учета</t>
  </si>
  <si>
    <t>ремонт электроосвещения</t>
  </si>
  <si>
    <t xml:space="preserve">водонагреватель </t>
  </si>
  <si>
    <t>роутер</t>
  </si>
  <si>
    <t>бензотример</t>
  </si>
  <si>
    <t>диэлектрические товары</t>
  </si>
  <si>
    <t>конфорки</t>
  </si>
  <si>
    <t>оплата труда дош.группа</t>
  </si>
  <si>
    <t>установка счетчика дош.группа</t>
  </si>
  <si>
    <t>вывоз ТКО</t>
  </si>
  <si>
    <t>дезсредства</t>
  </si>
  <si>
    <t>2020 год</t>
  </si>
  <si>
    <t>борьба с комарами</t>
  </si>
  <si>
    <t>бесконтактный термометр</t>
  </si>
  <si>
    <t>маски медицинские защитные, перчатки</t>
  </si>
  <si>
    <t xml:space="preserve">СИЗ </t>
  </si>
  <si>
    <t>Директор МБОУ Русская СОШ                                                 Г.В. Колинько</t>
  </si>
  <si>
    <t>Гл.бухгалтер                                                                                  Е.Н. Чуприна</t>
  </si>
  <si>
    <t xml:space="preserve">от "03" декабря  2020 г. №    </t>
  </si>
  <si>
    <t>Информация о расходовании средств местного бюджета (дошкольная группа)                                       за ноябрь 2020 года</t>
  </si>
  <si>
    <t>аккумуляторная батарея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</si>
</sst>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0"/>
      <color indexed="10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Font="1" applyAlignment="1">
      <alignment/>
    </xf>
    <xf numFmtId="0" fontId="46" fillId="0" borderId="0" xfId="0" applyFont="1" applyFill="1" applyBorder="1" applyAlignment="1">
      <alignment/>
    </xf>
    <xf numFmtId="183" fontId="6" fillId="0" borderId="0" xfId="0" applyNumberFormat="1" applyFont="1" applyFill="1" applyBorder="1" applyAlignment="1">
      <alignment horizontal="left" wrapText="1"/>
    </xf>
    <xf numFmtId="0" fontId="45" fillId="0" borderId="0" xfId="0" applyFont="1" applyAlignment="1">
      <alignment/>
    </xf>
    <xf numFmtId="0" fontId="45" fillId="0" borderId="0" xfId="0" applyFont="1" applyAlignment="1">
      <alignment horizontal="left"/>
    </xf>
    <xf numFmtId="0" fontId="47" fillId="0" borderId="0" xfId="0" applyFont="1" applyAlignment="1">
      <alignment horizontal="center" wrapText="1"/>
    </xf>
    <xf numFmtId="0" fontId="48" fillId="0" borderId="0" xfId="0" applyFont="1" applyAlignment="1">
      <alignment horizontal="center" wrapText="1"/>
    </xf>
    <xf numFmtId="180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9"/>
  <sheetViews>
    <sheetView tabSelected="1" view="pageBreakPreview" zoomScaleSheetLayoutView="100" zoomScalePageLayoutView="0" workbookViewId="0" topLeftCell="A4">
      <selection activeCell="B124" sqref="B124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0.140625" style="3" customWidth="1"/>
    <col min="4" max="4" width="8.421875" style="2" customWidth="1"/>
    <col min="5" max="16384" width="9.140625" style="2" customWidth="1"/>
  </cols>
  <sheetData>
    <row r="1" spans="1:5" ht="15">
      <c r="A1" s="24" t="s">
        <v>86</v>
      </c>
      <c r="B1" s="24"/>
      <c r="C1" s="24"/>
      <c r="D1" s="24"/>
      <c r="E1" s="24"/>
    </row>
    <row r="2" spans="1:5" ht="15">
      <c r="A2" s="24" t="s">
        <v>102</v>
      </c>
      <c r="B2" s="24"/>
      <c r="C2" s="24"/>
      <c r="D2" s="24"/>
      <c r="E2" s="19"/>
    </row>
    <row r="3" spans="1:5" ht="15">
      <c r="A3" s="25" t="s">
        <v>100</v>
      </c>
      <c r="B3" s="25"/>
      <c r="C3" s="25"/>
      <c r="D3" s="25"/>
      <c r="E3" s="19"/>
    </row>
    <row r="4" spans="1:5" ht="15">
      <c r="A4" s="24" t="s">
        <v>101</v>
      </c>
      <c r="B4" s="24"/>
      <c r="C4" s="24"/>
      <c r="D4" s="24"/>
      <c r="E4" s="24"/>
    </row>
    <row r="5" spans="1:5" ht="15">
      <c r="A5" s="24" t="s">
        <v>87</v>
      </c>
      <c r="B5" s="24"/>
      <c r="C5" s="24"/>
      <c r="D5" s="24"/>
      <c r="E5" s="19"/>
    </row>
    <row r="6" spans="1:5" ht="15">
      <c r="A6" s="24" t="s">
        <v>88</v>
      </c>
      <c r="B6" s="24"/>
      <c r="C6" s="24"/>
      <c r="D6" s="24"/>
      <c r="E6" s="19"/>
    </row>
    <row r="7" spans="1:5" ht="15">
      <c r="A7" s="24" t="s">
        <v>89</v>
      </c>
      <c r="B7" s="24"/>
      <c r="C7" s="24"/>
      <c r="D7" s="24"/>
      <c r="E7" s="19"/>
    </row>
    <row r="8" spans="1:5" ht="15">
      <c r="A8" s="24" t="s">
        <v>90</v>
      </c>
      <c r="B8" s="24"/>
      <c r="C8" s="24"/>
      <c r="D8" s="24"/>
      <c r="E8" s="19"/>
    </row>
    <row r="9" spans="1:5" ht="15">
      <c r="A9" s="24" t="s">
        <v>91</v>
      </c>
      <c r="B9" s="24"/>
      <c r="C9" s="24"/>
      <c r="D9" s="24"/>
      <c r="E9" s="19"/>
    </row>
    <row r="10" spans="1:5" ht="15">
      <c r="A10" s="24" t="s">
        <v>92</v>
      </c>
      <c r="B10" s="24"/>
      <c r="C10" s="24"/>
      <c r="D10" s="24"/>
      <c r="E10" s="19"/>
    </row>
    <row r="11" spans="1:5" ht="15">
      <c r="A11" s="25" t="s">
        <v>93</v>
      </c>
      <c r="B11" s="25"/>
      <c r="C11" s="25"/>
      <c r="D11" s="25"/>
      <c r="E11" s="20"/>
    </row>
    <row r="12" spans="1:5" ht="20.25" customHeight="1">
      <c r="A12" s="25" t="s">
        <v>94</v>
      </c>
      <c r="B12" s="25"/>
      <c r="C12" s="25"/>
      <c r="D12" s="25"/>
      <c r="E12" s="20"/>
    </row>
    <row r="13" spans="1:5" ht="14.25" customHeight="1">
      <c r="A13" s="25" t="s">
        <v>127</v>
      </c>
      <c r="B13" s="25"/>
      <c r="C13" s="25"/>
      <c r="D13" s="25"/>
      <c r="E13" s="21"/>
    </row>
    <row r="14" spans="1:5" ht="54" customHeight="1">
      <c r="A14" s="26" t="s">
        <v>128</v>
      </c>
      <c r="B14" s="27"/>
      <c r="C14" s="27"/>
      <c r="D14" s="27"/>
      <c r="E14"/>
    </row>
    <row r="15" spans="1:5" ht="49.5" customHeight="1">
      <c r="A15" s="28" t="s">
        <v>85</v>
      </c>
      <c r="B15" s="28"/>
      <c r="C15" s="28"/>
      <c r="D15" s="28"/>
      <c r="E15"/>
    </row>
    <row r="16" spans="1:14" s="4" customFormat="1" ht="60" customHeight="1">
      <c r="A16" s="8"/>
      <c r="B16" s="15" t="s">
        <v>120</v>
      </c>
      <c r="C16" s="16" t="s">
        <v>50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48</v>
      </c>
      <c r="B17" s="17">
        <f>B18+B19+B20</f>
        <v>690697.51</v>
      </c>
      <c r="C17" s="17">
        <f aca="true" t="shared" si="0" ref="C17:C53">SUM(B17:B17)</f>
        <v>690697.51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3" s="1" customFormat="1" ht="18">
      <c r="A18" s="9"/>
      <c r="B18" s="18"/>
      <c r="C18" s="17">
        <f t="shared" si="0"/>
        <v>0</v>
      </c>
    </row>
    <row r="19" spans="1:14" s="14" customFormat="1" ht="18">
      <c r="A19" s="9" t="s">
        <v>116</v>
      </c>
      <c r="B19" s="18">
        <f>413868.33+62772.08+71186.35+63836.78+79033.97</f>
        <v>690697.51</v>
      </c>
      <c r="C19" s="17">
        <f t="shared" si="0"/>
        <v>690697.51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9" t="s">
        <v>49</v>
      </c>
      <c r="B20" s="18"/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14" customFormat="1" ht="18">
      <c r="A21" s="11" t="s">
        <v>5</v>
      </c>
      <c r="B21" s="12">
        <f>B22+B23+B24</f>
        <v>0</v>
      </c>
      <c r="C21" s="17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64</v>
      </c>
      <c r="B22" s="10"/>
      <c r="C22" s="17">
        <f t="shared" si="0"/>
        <v>0</v>
      </c>
      <c r="D22" s="1"/>
      <c r="E22" s="1"/>
      <c r="F22" s="1" t="s">
        <v>72</v>
      </c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71</v>
      </c>
      <c r="B23" s="10"/>
      <c r="C23" s="17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">
      <c r="A24" s="9" t="s">
        <v>51</v>
      </c>
      <c r="B24" s="10"/>
      <c r="C24" s="17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213</v>
      </c>
      <c r="B25" s="12">
        <f>117866.54+19077.98+19026.43+21602.49+21214.63</f>
        <v>198788.06999999998</v>
      </c>
      <c r="C25" s="17">
        <f>B25</f>
        <v>198788.06999999998</v>
      </c>
      <c r="D25" s="1" t="s">
        <v>69</v>
      </c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18" hidden="1">
      <c r="A26" s="9"/>
      <c r="B26" s="10"/>
      <c r="C26" s="17">
        <f>B26</f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18">
      <c r="A27" s="9"/>
      <c r="B27" s="10"/>
      <c r="C27" s="17">
        <f>B27</f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s="14" customFormat="1" ht="18">
      <c r="A28" s="11">
        <v>221</v>
      </c>
      <c r="B28" s="12">
        <f>936+936+936+936+936+936+936+936+936</f>
        <v>8424</v>
      </c>
      <c r="C28" s="17">
        <f t="shared" si="0"/>
        <v>8424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s="14" customFormat="1" ht="21" customHeight="1">
      <c r="A29" s="11">
        <v>222</v>
      </c>
      <c r="B29" s="12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s="14" customFormat="1" ht="21" customHeight="1">
      <c r="A30" s="13" t="s">
        <v>6</v>
      </c>
      <c r="B30" s="12">
        <f>B31+B32+B33+B35+B34</f>
        <v>157989.36</v>
      </c>
      <c r="C30" s="17">
        <f t="shared" si="0"/>
        <v>157989.36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7</v>
      </c>
      <c r="B31" s="10">
        <f>10807.4+7878.99+6399+1853+2028.26+1539.11+1979.87+1484.9+2728.47+1883.34+1412.51</f>
        <v>39994.85</v>
      </c>
      <c r="C31" s="17">
        <f t="shared" si="0"/>
        <v>39994.85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21" customHeight="1">
      <c r="A32" s="9" t="s">
        <v>63</v>
      </c>
      <c r="B32" s="10">
        <f>31760.53+22768.27+19589.2+31680</f>
        <v>105798</v>
      </c>
      <c r="C32" s="17">
        <f>SUM(B32:B32)</f>
        <v>105798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21" customHeight="1">
      <c r="A33" s="9" t="s">
        <v>8</v>
      </c>
      <c r="B33" s="10">
        <f>739.84+326.4+217.6+445.94+779.5+623.6+857.45</f>
        <v>3990.33</v>
      </c>
      <c r="C33" s="17">
        <f>SUM(B33:B33)</f>
        <v>3990.33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" customHeight="1">
      <c r="A34" s="9" t="s">
        <v>118</v>
      </c>
      <c r="B34" s="10">
        <f>1208.5+402.83+1208.5+402.83</f>
        <v>3222.66</v>
      </c>
      <c r="C34" s="17">
        <f>SUM(B34:B34)</f>
        <v>3222.66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21" customHeight="1">
      <c r="A35" s="9" t="s">
        <v>9</v>
      </c>
      <c r="B35" s="10">
        <f>4983.52</f>
        <v>4983.52</v>
      </c>
      <c r="C35" s="17">
        <f t="shared" si="0"/>
        <v>4983.52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14" customFormat="1" ht="24" customHeight="1">
      <c r="A36" s="11">
        <v>224</v>
      </c>
      <c r="B36" s="12"/>
      <c r="C36" s="17">
        <f>SUM(B36:B36)</f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s="14" customFormat="1" ht="27" customHeight="1">
      <c r="A37" s="13" t="s">
        <v>0</v>
      </c>
      <c r="B37" s="12">
        <f>B38+B39+B40+B41+B42+B43+B44+B45+B46+B47+B48+B49+B50+B51+B52+B53+B54+B55+B57+B56+B58</f>
        <v>63767.75</v>
      </c>
      <c r="C37" s="17">
        <f t="shared" si="0"/>
        <v>63767.75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21.75" customHeight="1" hidden="1">
      <c r="A38" s="9" t="s">
        <v>10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11</v>
      </c>
      <c r="B39" s="10">
        <f>1512+504+798+798+798+798+798</f>
        <v>6006</v>
      </c>
      <c r="C39" s="17">
        <f t="shared" si="0"/>
        <v>6006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 t="s">
        <v>12</v>
      </c>
      <c r="B40" s="10">
        <f>657+657+657+657</f>
        <v>2628</v>
      </c>
      <c r="C40" s="17">
        <f t="shared" si="0"/>
        <v>2628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 t="s">
        <v>121</v>
      </c>
      <c r="B41" s="10">
        <f>657+657+657</f>
        <v>1971</v>
      </c>
      <c r="C41" s="17">
        <f t="shared" si="0"/>
        <v>1971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8">
      <c r="A42" s="9" t="s">
        <v>14</v>
      </c>
      <c r="B42" s="10"/>
      <c r="C42" s="17">
        <f t="shared" si="0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8">
      <c r="A43" s="9" t="s">
        <v>15</v>
      </c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36">
      <c r="A44" s="9" t="s">
        <v>95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36">
      <c r="A45" s="9" t="s">
        <v>80</v>
      </c>
      <c r="B45" s="10">
        <v>5004</v>
      </c>
      <c r="C45" s="17">
        <f t="shared" si="0"/>
        <v>5004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8">
      <c r="A46" s="9" t="s">
        <v>109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36">
      <c r="A47" s="9" t="s">
        <v>65</v>
      </c>
      <c r="B47" s="10">
        <f>10257.5+10257.5+10257.5+5128.75+5128.75+5128.75</f>
        <v>46158.75</v>
      </c>
      <c r="C47" s="17">
        <f t="shared" si="0"/>
        <v>46158.75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8" hidden="1">
      <c r="A48" s="9" t="s">
        <v>107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8" hidden="1">
      <c r="A49" s="9" t="s">
        <v>99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8" hidden="1">
      <c r="A50" s="9" t="s">
        <v>96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24" customHeight="1">
      <c r="A51" s="9" t="s">
        <v>16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8">
      <c r="A52" s="9" t="s">
        <v>17</v>
      </c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8">
      <c r="A53" s="9" t="s">
        <v>70</v>
      </c>
      <c r="B53" s="10">
        <v>2000</v>
      </c>
      <c r="C53" s="17">
        <f t="shared" si="0"/>
        <v>2000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8">
      <c r="A54" s="9" t="s">
        <v>52</v>
      </c>
      <c r="B54" s="10"/>
      <c r="C54" s="17">
        <f aca="true" t="shared" si="1" ref="C54:C63">SUM(B54:B54)</f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8">
      <c r="A55" s="9" t="s">
        <v>110</v>
      </c>
      <c r="B55" s="10"/>
      <c r="C55" s="17">
        <f t="shared" si="1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8">
      <c r="A56" s="9" t="s">
        <v>13</v>
      </c>
      <c r="B56" s="10"/>
      <c r="C56" s="17">
        <f t="shared" si="1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36">
      <c r="A57" s="9" t="s">
        <v>31</v>
      </c>
      <c r="B57" s="10"/>
      <c r="C57" s="17">
        <f t="shared" si="1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8" hidden="1">
      <c r="A58" s="9" t="s">
        <v>43</v>
      </c>
      <c r="B58" s="10"/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14" customFormat="1" ht="18">
      <c r="A59" s="13" t="s">
        <v>1</v>
      </c>
      <c r="B59" s="12">
        <f>B60+B61+B62+B63+B64+B65+B66+B67+B68+B69+B70+B71+B72+B73+B74+B75+B76+B77+B78+B79+B80+B81+B82+B83+B84+B85+B86+B87+B88</f>
        <v>40775</v>
      </c>
      <c r="C59" s="17">
        <f t="shared" si="1"/>
        <v>40775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18</v>
      </c>
      <c r="B60" s="10">
        <f>13525</f>
        <v>13525</v>
      </c>
      <c r="C60" s="17">
        <f t="shared" si="1"/>
        <v>13525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19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83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>
      <c r="A63" s="9" t="s">
        <v>66</v>
      </c>
      <c r="B63" s="10">
        <f>4680+4836+4680+1504</f>
        <v>15700</v>
      </c>
      <c r="C63" s="17">
        <f t="shared" si="1"/>
        <v>15700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>
      <c r="A64" s="9" t="s">
        <v>44</v>
      </c>
      <c r="B64" s="10"/>
      <c r="C64" s="17">
        <f aca="true" t="shared" si="2" ref="C64:C86">SUM(B64:B64)</f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36">
      <c r="A65" s="9" t="s">
        <v>95</v>
      </c>
      <c r="B65" s="10">
        <f>7700+3850</f>
        <v>11550</v>
      </c>
      <c r="C65" s="17">
        <f t="shared" si="2"/>
        <v>11550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36" hidden="1">
      <c r="A66" s="9" t="s">
        <v>79</v>
      </c>
      <c r="B66" s="10"/>
      <c r="C66" s="17">
        <f t="shared" si="2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 hidden="1">
      <c r="A67" s="9" t="s">
        <v>105</v>
      </c>
      <c r="B67" s="10"/>
      <c r="C67" s="17">
        <f t="shared" si="2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 hidden="1">
      <c r="A68" s="9"/>
      <c r="B68" s="10"/>
      <c r="C68" s="17">
        <f t="shared" si="2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 hidden="1">
      <c r="A69" s="9" t="s">
        <v>108</v>
      </c>
      <c r="B69" s="10"/>
      <c r="C69" s="17">
        <f t="shared" si="2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 hidden="1">
      <c r="A70" s="9" t="s">
        <v>53</v>
      </c>
      <c r="B70" s="10"/>
      <c r="C70" s="17">
        <f t="shared" si="2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 hidden="1">
      <c r="A71" s="9" t="s">
        <v>55</v>
      </c>
      <c r="B71" s="10"/>
      <c r="C71" s="17">
        <f t="shared" si="2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 hidden="1">
      <c r="A72" s="9" t="s">
        <v>47</v>
      </c>
      <c r="B72" s="10"/>
      <c r="C72" s="17">
        <f t="shared" si="2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18" hidden="1">
      <c r="A73" s="9" t="s">
        <v>57</v>
      </c>
      <c r="B73" s="10"/>
      <c r="C73" s="17">
        <f t="shared" si="2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8" hidden="1">
      <c r="A74" s="9" t="s">
        <v>58</v>
      </c>
      <c r="B74" s="10"/>
      <c r="C74" s="17">
        <f t="shared" si="2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8" hidden="1">
      <c r="A75" s="9" t="s">
        <v>59</v>
      </c>
      <c r="B75" s="10"/>
      <c r="C75" s="17">
        <f t="shared" si="2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18" hidden="1">
      <c r="A76" s="9" t="s">
        <v>21</v>
      </c>
      <c r="B76" s="10"/>
      <c r="C76" s="17">
        <f t="shared" si="2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36" hidden="1">
      <c r="A77" s="9" t="s">
        <v>68</v>
      </c>
      <c r="B77" s="10"/>
      <c r="C77" s="17">
        <f t="shared" si="2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6" customFormat="1" ht="18" hidden="1">
      <c r="A78" s="9" t="s">
        <v>22</v>
      </c>
      <c r="B78" s="10"/>
      <c r="C78" s="17">
        <f t="shared" si="2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s="6" customFormat="1" ht="18" hidden="1">
      <c r="A79" s="9" t="s">
        <v>23</v>
      </c>
      <c r="B79" s="10"/>
      <c r="C79" s="17">
        <f t="shared" si="2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s="6" customFormat="1" ht="18" hidden="1">
      <c r="A80" s="9" t="s">
        <v>32</v>
      </c>
      <c r="B80" s="10"/>
      <c r="C80" s="17">
        <f t="shared" si="2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s="6" customFormat="1" ht="18" hidden="1">
      <c r="A81" s="9"/>
      <c r="B81" s="10"/>
      <c r="C81" s="17">
        <f t="shared" si="2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s="6" customFormat="1" ht="18" hidden="1">
      <c r="A82" s="9" t="s">
        <v>42</v>
      </c>
      <c r="B82" s="10"/>
      <c r="C82" s="17">
        <f t="shared" si="2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s="6" customFormat="1" ht="18" hidden="1">
      <c r="A83" s="9" t="s">
        <v>45</v>
      </c>
      <c r="B83" s="10"/>
      <c r="C83" s="17">
        <f t="shared" si="2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s="6" customFormat="1" ht="18" hidden="1">
      <c r="A84" s="9" t="s">
        <v>46</v>
      </c>
      <c r="B84" s="10"/>
      <c r="C84" s="17">
        <f t="shared" si="2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s="6" customFormat="1" ht="18" hidden="1">
      <c r="A85" s="9" t="s">
        <v>24</v>
      </c>
      <c r="B85" s="10"/>
      <c r="C85" s="17">
        <f t="shared" si="2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s="6" customFormat="1" ht="36" hidden="1">
      <c r="A86" s="9" t="s">
        <v>60</v>
      </c>
      <c r="B86" s="10"/>
      <c r="C86" s="17">
        <f t="shared" si="2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6" customFormat="1" ht="18" hidden="1">
      <c r="A87" s="9" t="s">
        <v>20</v>
      </c>
      <c r="B87" s="10"/>
      <c r="C87" s="17">
        <f aca="true" t="shared" si="3" ref="C87:C108">SUM(B87:B87)</f>
        <v>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s="6" customFormat="1" ht="18" hidden="1">
      <c r="A88" s="9" t="s">
        <v>56</v>
      </c>
      <c r="B88" s="10"/>
      <c r="C88" s="17">
        <f t="shared" si="3"/>
        <v>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s="14" customFormat="1" ht="18" hidden="1">
      <c r="A89" s="11">
        <v>262</v>
      </c>
      <c r="B89" s="12"/>
      <c r="C89" s="17">
        <f t="shared" si="3"/>
        <v>0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s="14" customFormat="1" ht="18">
      <c r="A90" s="13" t="s">
        <v>25</v>
      </c>
      <c r="B90" s="12">
        <f>B91+B92+B93+B94+B95+B96+B97+B98</f>
        <v>0</v>
      </c>
      <c r="C90" s="17">
        <f t="shared" si="3"/>
        <v>0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s="6" customFormat="1" ht="18" hidden="1">
      <c r="A91" s="9" t="s">
        <v>27</v>
      </c>
      <c r="B91" s="10"/>
      <c r="C91" s="17">
        <f t="shared" si="3"/>
        <v>0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s="6" customFormat="1" ht="18" hidden="1">
      <c r="A92" s="9" t="s">
        <v>26</v>
      </c>
      <c r="B92" s="10"/>
      <c r="C92" s="17">
        <f t="shared" si="3"/>
        <v>0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s="6" customFormat="1" ht="18">
      <c r="A93" s="9" t="s">
        <v>28</v>
      </c>
      <c r="B93" s="10"/>
      <c r="C93" s="17">
        <f t="shared" si="3"/>
        <v>0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s="6" customFormat="1" ht="18">
      <c r="A94" s="9" t="s">
        <v>33</v>
      </c>
      <c r="B94" s="10"/>
      <c r="C94" s="17">
        <f t="shared" si="3"/>
        <v>0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s="6" customFormat="1" ht="18">
      <c r="A95" s="9" t="s">
        <v>29</v>
      </c>
      <c r="B95" s="10"/>
      <c r="C95" s="17">
        <f t="shared" si="3"/>
        <v>0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s="6" customFormat="1" ht="18">
      <c r="A96" s="9" t="s">
        <v>67</v>
      </c>
      <c r="B96" s="10"/>
      <c r="C96" s="17">
        <f t="shared" si="3"/>
        <v>0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8" hidden="1">
      <c r="A97" s="9" t="s">
        <v>30</v>
      </c>
      <c r="B97" s="10"/>
      <c r="C97" s="17">
        <f t="shared" si="3"/>
        <v>0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8" hidden="1">
      <c r="A98" s="9" t="s">
        <v>41</v>
      </c>
      <c r="B98" s="10"/>
      <c r="C98" s="17">
        <f t="shared" si="3"/>
        <v>0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s="14" customFormat="1" ht="18">
      <c r="A99" s="11" t="s">
        <v>4</v>
      </c>
      <c r="B99" s="12">
        <f>B109+B100+B106</f>
        <v>15950</v>
      </c>
      <c r="C99" s="17">
        <f>C109</f>
        <v>9000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s="6" customFormat="1" ht="52.5" customHeight="1" hidden="1">
      <c r="A100" s="9" t="s">
        <v>111</v>
      </c>
      <c r="B100" s="10"/>
      <c r="C100" s="17">
        <f t="shared" si="3"/>
        <v>0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s="6" customFormat="1" ht="18" hidden="1">
      <c r="A101" s="9" t="s">
        <v>112</v>
      </c>
      <c r="B101" s="10"/>
      <c r="C101" s="17">
        <f t="shared" si="3"/>
        <v>0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s="6" customFormat="1" ht="18" hidden="1">
      <c r="A102" s="9" t="s">
        <v>113</v>
      </c>
      <c r="B102" s="10"/>
      <c r="C102" s="17">
        <f t="shared" si="3"/>
        <v>0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s="6" customFormat="1" ht="18" hidden="1">
      <c r="A103" s="9" t="s">
        <v>73</v>
      </c>
      <c r="B103" s="10"/>
      <c r="C103" s="17">
        <f t="shared" si="3"/>
        <v>0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s="6" customFormat="1" ht="18" hidden="1">
      <c r="A104" s="9" t="s">
        <v>75</v>
      </c>
      <c r="B104" s="10"/>
      <c r="C104" s="17">
        <f t="shared" si="3"/>
        <v>0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s="6" customFormat="1" ht="18" hidden="1">
      <c r="A105" s="9" t="s">
        <v>35</v>
      </c>
      <c r="B105" s="10"/>
      <c r="C105" s="17">
        <f t="shared" si="3"/>
        <v>0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s="6" customFormat="1" ht="18">
      <c r="A106" s="9" t="s">
        <v>34</v>
      </c>
      <c r="B106" s="10">
        <v>1650</v>
      </c>
      <c r="C106" s="17">
        <f t="shared" si="3"/>
        <v>1650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s="6" customFormat="1" ht="18" hidden="1">
      <c r="A107" s="9" t="s">
        <v>54</v>
      </c>
      <c r="B107" s="10"/>
      <c r="C107" s="17">
        <f t="shared" si="3"/>
        <v>0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s="6" customFormat="1" ht="18" hidden="1">
      <c r="A108" s="9" t="s">
        <v>77</v>
      </c>
      <c r="B108" s="10"/>
      <c r="C108" s="17">
        <f t="shared" si="3"/>
        <v>0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s="6" customFormat="1" ht="18">
      <c r="A109" s="9" t="s">
        <v>122</v>
      </c>
      <c r="B109" s="10">
        <v>14300</v>
      </c>
      <c r="C109" s="17">
        <v>9000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s="6" customFormat="1" ht="18" hidden="1">
      <c r="A110" s="9" t="s">
        <v>61</v>
      </c>
      <c r="B110" s="10"/>
      <c r="C110" s="17">
        <f aca="true" t="shared" si="4" ref="C110:C134">SUM(B110:B110)</f>
        <v>0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s="6" customFormat="1" ht="36" hidden="1">
      <c r="A111" s="9" t="s">
        <v>76</v>
      </c>
      <c r="B111" s="10"/>
      <c r="C111" s="17">
        <f t="shared" si="4"/>
        <v>0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s="6" customFormat="1" ht="36" hidden="1">
      <c r="A112" s="9" t="s">
        <v>78</v>
      </c>
      <c r="B112" s="10"/>
      <c r="C112" s="17">
        <f t="shared" si="4"/>
        <v>0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s="6" customFormat="1" ht="18" hidden="1">
      <c r="A113" s="9" t="s">
        <v>62</v>
      </c>
      <c r="B113" s="10"/>
      <c r="C113" s="17">
        <f t="shared" si="4"/>
        <v>0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s="14" customFormat="1" ht="18">
      <c r="A114" s="13" t="s">
        <v>2</v>
      </c>
      <c r="B114" s="12">
        <f>B115+B116+B117+B118+B119+B120+B121+B122+B123+B124+B125+B126+B127+B128+B129+B130+B131+B132+B133+B134</f>
        <v>90924.22</v>
      </c>
      <c r="C114" s="17">
        <f t="shared" si="4"/>
        <v>90924.22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8" hidden="1">
      <c r="A115" s="9" t="s">
        <v>36</v>
      </c>
      <c r="B115" s="10"/>
      <c r="C115" s="17">
        <f t="shared" si="4"/>
        <v>0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8" hidden="1">
      <c r="A116" s="9" t="s">
        <v>97</v>
      </c>
      <c r="B116" s="10"/>
      <c r="C116" s="17">
        <f t="shared" si="4"/>
        <v>0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8" hidden="1">
      <c r="A117" s="9" t="s">
        <v>81</v>
      </c>
      <c r="B117" s="10"/>
      <c r="C117" s="17">
        <f t="shared" si="4"/>
        <v>0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8">
      <c r="A118" s="9" t="s">
        <v>37</v>
      </c>
      <c r="B118" s="10">
        <f>17595.4+13716.1+7867.2+529.7+2901.8+2941+11787.5+16336.6+6249.92</f>
        <v>79925.22</v>
      </c>
      <c r="C118" s="17">
        <f t="shared" si="4"/>
        <v>79925.22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36" hidden="1">
      <c r="A119" s="9" t="s">
        <v>106</v>
      </c>
      <c r="B119" s="10"/>
      <c r="C119" s="17">
        <f t="shared" si="4"/>
        <v>0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8" hidden="1">
      <c r="A120" s="9" t="s">
        <v>98</v>
      </c>
      <c r="B120" s="10"/>
      <c r="C120" s="17">
        <f t="shared" si="4"/>
        <v>0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8">
      <c r="A121" s="9" t="s">
        <v>103</v>
      </c>
      <c r="B121" s="10"/>
      <c r="C121" s="17">
        <f t="shared" si="4"/>
        <v>0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23.25" customHeight="1" hidden="1">
      <c r="A122" s="9" t="s">
        <v>38</v>
      </c>
      <c r="B122" s="10"/>
      <c r="C122" s="17">
        <f t="shared" si="4"/>
        <v>0</v>
      </c>
      <c r="D122" s="22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8">
      <c r="A123" s="9" t="s">
        <v>129</v>
      </c>
      <c r="B123" s="10">
        <v>1940</v>
      </c>
      <c r="C123" s="17">
        <f t="shared" si="4"/>
        <v>1940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8">
      <c r="A124" s="9" t="s">
        <v>114</v>
      </c>
      <c r="B124" s="10"/>
      <c r="C124" s="17">
        <f t="shared" si="4"/>
        <v>0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8">
      <c r="A125" s="9" t="s">
        <v>124</v>
      </c>
      <c r="B125" s="10"/>
      <c r="C125" s="17">
        <f t="shared" si="4"/>
        <v>0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s="6" customFormat="1" ht="18" hidden="1">
      <c r="A126" s="9" t="s">
        <v>117</v>
      </c>
      <c r="B126" s="10"/>
      <c r="C126" s="17">
        <f t="shared" si="4"/>
        <v>0</v>
      </c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8">
      <c r="A127" s="9" t="s">
        <v>39</v>
      </c>
      <c r="B127" s="10">
        <v>1089</v>
      </c>
      <c r="C127" s="17">
        <f t="shared" si="4"/>
        <v>1089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8">
      <c r="A128" s="9" t="s">
        <v>119</v>
      </c>
      <c r="B128" s="10">
        <v>5850</v>
      </c>
      <c r="C128" s="17">
        <f t="shared" si="4"/>
        <v>5850</v>
      </c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8">
      <c r="A129" s="9" t="s">
        <v>40</v>
      </c>
      <c r="B129" s="10"/>
      <c r="C129" s="17">
        <f t="shared" si="4"/>
        <v>0</v>
      </c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8" hidden="1">
      <c r="A130" s="9" t="s">
        <v>104</v>
      </c>
      <c r="B130" s="10"/>
      <c r="C130" s="17">
        <f t="shared" si="4"/>
        <v>0</v>
      </c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8" hidden="1">
      <c r="A131" s="9" t="s">
        <v>82</v>
      </c>
      <c r="B131" s="10"/>
      <c r="C131" s="17">
        <f t="shared" si="4"/>
        <v>0</v>
      </c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20.25" customHeight="1">
      <c r="A132" s="9" t="s">
        <v>123</v>
      </c>
      <c r="B132" s="10">
        <v>2120</v>
      </c>
      <c r="C132" s="17">
        <f t="shared" si="4"/>
        <v>2120</v>
      </c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8" hidden="1">
      <c r="A133" s="9" t="s">
        <v>115</v>
      </c>
      <c r="B133" s="10"/>
      <c r="C133" s="17">
        <f t="shared" si="4"/>
        <v>0</v>
      </c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8">
      <c r="A134" s="9" t="s">
        <v>74</v>
      </c>
      <c r="B134" s="10"/>
      <c r="C134" s="17">
        <f t="shared" si="4"/>
        <v>0</v>
      </c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s="14" customFormat="1" ht="34.5" customHeight="1">
      <c r="A135" s="13" t="s">
        <v>3</v>
      </c>
      <c r="B135" s="12">
        <f>B17+B21+B25+B37+B59+B99+B114+B30+B28</f>
        <v>1267315.9100000001</v>
      </c>
      <c r="C135" s="17">
        <f>SUM(B135:B135)</f>
        <v>1267315.9100000001</v>
      </c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7" spans="1:3" ht="18" customHeight="1">
      <c r="A137" s="23" t="s">
        <v>125</v>
      </c>
      <c r="B137" s="23"/>
      <c r="C137" s="23"/>
    </row>
    <row r="138" ht="18">
      <c r="A138" s="7" t="s">
        <v>84</v>
      </c>
    </row>
    <row r="139" spans="1:3" ht="28.5" customHeight="1">
      <c r="A139" s="23" t="s">
        <v>126</v>
      </c>
      <c r="B139" s="23"/>
      <c r="C139" s="23"/>
    </row>
  </sheetData>
  <sheetProtection/>
  <mergeCells count="17">
    <mergeCell ref="A15:D15"/>
    <mergeCell ref="A7:D7"/>
    <mergeCell ref="A8:D8"/>
    <mergeCell ref="A9:D9"/>
    <mergeCell ref="A10:D10"/>
    <mergeCell ref="A11:D11"/>
    <mergeCell ref="A12:D12"/>
    <mergeCell ref="A137:C137"/>
    <mergeCell ref="A139:C139"/>
    <mergeCell ref="A1:E1"/>
    <mergeCell ref="A2:D2"/>
    <mergeCell ref="A3:D3"/>
    <mergeCell ref="A4:E4"/>
    <mergeCell ref="A5:D5"/>
    <mergeCell ref="A6:D6"/>
    <mergeCell ref="A13:D13"/>
    <mergeCell ref="A14:D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8" r:id="rId1"/>
  <rowBreaks count="1" manualBreakCount="1">
    <brk id="54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2020-10-15T06:53:00Z</cp:lastPrinted>
  <dcterms:created xsi:type="dcterms:W3CDTF">1996-10-08T23:32:33Z</dcterms:created>
  <dcterms:modified xsi:type="dcterms:W3CDTF">2020-12-02T13:34:07Z</dcterms:modified>
  <cp:category/>
  <cp:version/>
  <cp:contentType/>
  <cp:contentStatus/>
</cp:coreProperties>
</file>