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  <sheet name="Лист1" sheetId="2" r:id="rId2"/>
  </sheets>
  <definedNames>
    <definedName name="_xlnm.Print_Area" localSheetId="0">'школы '!$A$1:$C$135</definedName>
  </definedNames>
  <calcPr fullCalcOnLoad="1"/>
</workbook>
</file>

<file path=xl/sharedStrings.xml><?xml version="1.0" encoding="utf-8"?>
<sst xmlns="http://schemas.openxmlformats.org/spreadsheetml/2006/main" count="127" uniqueCount="126">
  <si>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</si>
  <si>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</si>
  <si>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</si>
  <si>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</si>
  <si>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</si>
  <si>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</si>
  <si>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</si>
  <si>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</si>
  <si>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</si>
  <si>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</si>
  <si>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</si>
  <si>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</si>
  <si>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</si>
  <si>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</si>
  <si>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</si>
  <si>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</si>
  <si>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</si>
  <si>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реомнт огр.техники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</si>
  <si>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</si>
  <si>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</si>
  <si>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</si>
  <si>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</si>
  <si>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</si>
  <si>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</si>
  <si>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</si>
  <si>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</si>
  <si>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</si>
  <si>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</si>
  <si>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</si>
  <si>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</si>
  <si>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</si>
  <si>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</si>
  <si>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</si>
  <si>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</si>
  <si>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</si>
  <si>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</si>
  <si>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</si>
  <si>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</si>
  <si>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</si>
  <si>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</si>
  <si>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</si>
  <si>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</si>
  <si>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</si>
  <si>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</si>
  <si>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</si>
  <si>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</si>
  <si>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</si>
  <si>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</si>
  <si>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</si>
  <si>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</si>
  <si>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</si>
  <si>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</si>
  <si>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</si>
  <si>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</si>
  <si>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</si>
  <si>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</si>
  <si>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</si>
  <si>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</si>
  <si>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</si>
  <si>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</si>
  <si>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</si>
  <si>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</si>
  <si>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</si>
  <si>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</si>
  <si>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</si>
  <si>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</si>
  <si>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</si>
  <si>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</si>
  <si>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</si>
  <si>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</si>
  <si>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</si>
  <si>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</si>
  <si>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</si>
  <si>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</si>
  <si>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</si>
  <si>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</si>
  <si>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</si>
  <si>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</si>
  <si>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</si>
  <si>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</si>
  <si>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</si>
  <si>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</si>
  <si>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</si>
  <si>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обслуж.узла учета тепл.энергии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</si>
  <si>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</si>
  <si>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</si>
  <si>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</si>
  <si>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</si>
  <si>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</si>
  <si>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</si>
  <si>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>облучатель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</si>
  <si>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</si>
  <si>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</si>
  <si>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</si>
  <si>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</si>
  <si>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</si>
  <si>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</si>
  <si>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</si>
  <si>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</si>
  <si>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Постановка на учет автотранспорта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</si>
  <si>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</si>
  <si>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</si>
  <si>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</si>
  <si>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</si>
  <si>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</si>
  <si>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</si>
  <si>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</si>
  <si>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</si>
  <si>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</si>
  <si>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знаки пожарной безопасности</t>
  </si>
  <si>
    <t>металлодетектор</t>
  </si>
  <si>
    <t>ГСМ-масло моторное</t>
  </si>
  <si>
    <t>страхование автобуса</t>
  </si>
  <si>
    <t>им. М.Н. Алексеева</t>
  </si>
  <si>
    <t>Директор МБОУ Русская СОШ                                                 Г.В.Колинько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</si>
  <si>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</si>
  <si>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Гл.бухгалтер                                                                             Г.Ф.Губарева</t>
  </si>
  <si>
    <t>2016 год</t>
  </si>
  <si>
    <t>молоко 1-4 класс</t>
  </si>
  <si>
    <t>текущий ремонт электрооборудования</t>
  </si>
  <si>
    <t>тех.обслуживание системы видеонаблюдения</t>
  </si>
  <si>
    <t>служебная командировка (проживание)</t>
  </si>
  <si>
    <t>обучение по автобусу</t>
  </si>
  <si>
    <t xml:space="preserve">тестирование учащихся </t>
  </si>
  <si>
    <t>обучение (повышение квалификации)</t>
  </si>
  <si>
    <t>Информация о расходовании средств местного бюджета за июнь 2016 год.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</si>
</sst>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view="pageBreakPreview" zoomScale="110" zoomScaleSheetLayoutView="110" zoomScalePageLayoutView="0" workbookViewId="0" topLeftCell="A1">
      <selection activeCell="B5" sqref="B5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125</v>
      </c>
      <c r="B1" s="19"/>
      <c r="C1" s="19"/>
    </row>
    <row r="2" spans="1:3" ht="60" customHeight="1">
      <c r="A2" s="20" t="s">
        <v>115</v>
      </c>
      <c r="B2" s="20"/>
      <c r="C2" s="20"/>
    </row>
    <row r="3" spans="1:14" s="4" customFormat="1" ht="60" customHeight="1">
      <c r="A3" s="8"/>
      <c r="B3" s="15" t="s">
        <v>117</v>
      </c>
      <c r="C3" s="16" t="s">
        <v>65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62</v>
      </c>
      <c r="B4" s="17">
        <f>B5</f>
        <v>301545.81</v>
      </c>
      <c r="C4" s="17">
        <f aca="true" t="shared" si="0" ref="C4:C35">SUM(B4:B4)</f>
        <v>301545.81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63</v>
      </c>
      <c r="B5" s="18">
        <f>20600+6023+146.91+25558.7+2761.7+2055.31+19700+22478.28+6164+219.17+19900+23746.77+225.01+5667+19900+230.65+6491+31880.51+17200+144.62+19+456.96+27638.43+6896+297.81+2226+15248.79+14300+443+2927.19</f>
        <v>301545.81</v>
      </c>
      <c r="C5" s="17">
        <f t="shared" si="0"/>
        <v>301545.81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64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B9</f>
        <v>3900</v>
      </c>
      <c r="C7" s="17">
        <f t="shared" si="0"/>
        <v>3900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81</v>
      </c>
      <c r="B8" s="10"/>
      <c r="C8" s="17">
        <f t="shared" si="0"/>
        <v>0</v>
      </c>
      <c r="D8" s="1"/>
      <c r="E8" s="1"/>
      <c r="F8" s="1" t="s">
        <v>96</v>
      </c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95</v>
      </c>
      <c r="B9" s="10">
        <f>1000+1300+1000+600</f>
        <v>3900</v>
      </c>
      <c r="C9" s="17">
        <f>B9</f>
        <v>3900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66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11510.97+1517.36+104.65+2668.45+1012.66+2701.91+523.72+105.96+11655.27+10898.54+2526.49+99.09+1436.63+11341.36+2629.15+103.11+1495+117.31+12903.62+1700.92+2991.29</f>
        <v>80043.45999999999</v>
      </c>
      <c r="C11" s="17">
        <f>B11</f>
        <v>80043.45999999999</v>
      </c>
      <c r="D11" s="1" t="s">
        <v>92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1593+1593+1593+1500+1593+1593</f>
        <v>9465</v>
      </c>
      <c r="C12" s="17">
        <f t="shared" si="0"/>
        <v>9465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>
        <f>905.28+1029.98+679.6+483.45</f>
        <v>3098.31</v>
      </c>
      <c r="C13" s="17">
        <f t="shared" si="0"/>
        <v>3098.31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>
        <f>B15+B16+B17+B18</f>
        <v>602852.16</v>
      </c>
      <c r="C14" s="17">
        <f t="shared" si="0"/>
        <v>602852.16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>
        <f>6459.78+8613.04+56.61+6169.03+8229.72+6109.73+5485.35+6043.19+184.4+8057.58+245.98+5542.85+49.13+65.52+7388.23+80.5+107.3+4526.83+4226.19+5634.92+348.43+1988.37+4993.96+3743.71</f>
        <v>94350.35</v>
      </c>
      <c r="C15" s="17">
        <f t="shared" si="0"/>
        <v>94350.35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80</v>
      </c>
      <c r="B16" s="10">
        <f>176111.28+141461.62+122410.99+36897.22+6796.16</f>
        <v>483677.26999999996</v>
      </c>
      <c r="C16" s="17">
        <f t="shared" si="0"/>
        <v>483677.26999999996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>
        <f>1243.94+1916.34+1445.66+1983.58+134.48+1580.14</f>
        <v>8304.14</v>
      </c>
      <c r="C17" s="17">
        <f t="shared" si="0"/>
        <v>8304.14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>
        <f>2202.72+3304.08+3304.08+3304.08+2202.72+2202.72</f>
        <v>16520.399999999998</v>
      </c>
      <c r="C18" s="17">
        <f t="shared" si="0"/>
        <v>16520.399999999998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>SUM(B19:B19)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B22+B23+B26+B27+B29+B30+B33+B40</f>
        <v>94548.54999999999</v>
      </c>
      <c r="C20" s="17">
        <f t="shared" si="0"/>
        <v>94548.54999999999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>
        <f>2242+2242+2242+2242+2808.4</f>
        <v>11776.4</v>
      </c>
      <c r="C22" s="17">
        <f t="shared" si="0"/>
        <v>11776.4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>
        <f>2147.6+2147.6</f>
        <v>4295.2</v>
      </c>
      <c r="C23" s="17">
        <f t="shared" si="0"/>
        <v>4295.2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82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14</v>
      </c>
      <c r="B25" s="10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 t="s">
        <v>15</v>
      </c>
      <c r="B26" s="10">
        <v>724.35</v>
      </c>
      <c r="C26" s="17">
        <f t="shared" si="0"/>
        <v>724.35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 t="s">
        <v>83</v>
      </c>
      <c r="B27" s="10">
        <f>4885.2+4885.2+4885.2</f>
        <v>14655.599999999999</v>
      </c>
      <c r="C27" s="17">
        <f t="shared" si="0"/>
        <v>14655.599999999999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6">
      <c r="A28" s="9" t="s">
        <v>108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9" t="s">
        <v>106</v>
      </c>
      <c r="B29" s="10">
        <v>14000</v>
      </c>
      <c r="C29" s="17">
        <f t="shared" si="0"/>
        <v>14000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6">
      <c r="A30" s="9" t="s">
        <v>84</v>
      </c>
      <c r="B30" s="10">
        <f>8325+8325+8325+8325</f>
        <v>33300</v>
      </c>
      <c r="C30" s="17">
        <f t="shared" si="0"/>
        <v>33300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>
      <c r="A31" s="9" t="s">
        <v>112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">
      <c r="A32" s="9" t="s">
        <v>16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>
      <c r="A33" s="9" t="s">
        <v>119</v>
      </c>
      <c r="B33" s="10">
        <f>2566+3843+3388</f>
        <v>9797</v>
      </c>
      <c r="C33" s="17">
        <f t="shared" si="0"/>
        <v>9797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18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93</v>
      </c>
      <c r="B36" s="10"/>
      <c r="C36" s="1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67</v>
      </c>
      <c r="B37" s="10"/>
      <c r="C37" s="17">
        <f aca="true" t="shared" si="1" ref="C37:C55">SUM(B37:B37)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17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13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4.75" customHeight="1">
      <c r="A40" s="9" t="s">
        <v>120</v>
      </c>
      <c r="B40" s="10">
        <v>6000</v>
      </c>
      <c r="C40" s="17">
        <f t="shared" si="1"/>
        <v>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55</v>
      </c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B43+B44+B46+B47+B48+B51+B57</f>
        <v>37755.06</v>
      </c>
      <c r="C42" s="17">
        <f t="shared" si="1"/>
        <v>37755.06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10">
        <v>285.06</v>
      </c>
      <c r="C43" s="17">
        <f t="shared" si="1"/>
        <v>285.06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21</v>
      </c>
      <c r="B44" s="10">
        <f>2400+3360+2880</f>
        <v>8640</v>
      </c>
      <c r="C44" s="17">
        <f t="shared" si="1"/>
        <v>8640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112</v>
      </c>
      <c r="B45" s="10"/>
      <c r="C45" s="17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85</v>
      </c>
      <c r="B46" s="10">
        <f>4030+3770+4030+3900</f>
        <v>15730</v>
      </c>
      <c r="C46" s="17">
        <f t="shared" si="1"/>
        <v>15730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122</v>
      </c>
      <c r="B47" s="10">
        <v>3000</v>
      </c>
      <c r="C47" s="17">
        <f t="shared" si="1"/>
        <v>3000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123</v>
      </c>
      <c r="B48" s="10">
        <f>900+1200</f>
        <v>2100</v>
      </c>
      <c r="C48" s="17">
        <f t="shared" si="1"/>
        <v>2100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26</v>
      </c>
      <c r="B49" s="10"/>
      <c r="C49" s="17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86</v>
      </c>
      <c r="B50" s="10"/>
      <c r="C50" s="17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121</v>
      </c>
      <c r="B51" s="10">
        <f>4000+1000+1650</f>
        <v>6650</v>
      </c>
      <c r="C51" s="17">
        <f t="shared" si="1"/>
        <v>6650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99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34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35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54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56</v>
      </c>
      <c r="B56" s="10"/>
      <c r="C56" s="17">
        <f aca="true" t="shared" si="2" ref="C56:C80">SUM(B56:B56)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124</v>
      </c>
      <c r="B57" s="10">
        <v>1350</v>
      </c>
      <c r="C57" s="17">
        <f t="shared" si="2"/>
        <v>1350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57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58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36">
      <c r="A60" s="9" t="s">
        <v>105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68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/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36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36">
      <c r="A64" s="9" t="s">
        <v>69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71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61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73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75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>
      <c r="A71" s="9" t="s">
        <v>91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24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53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59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60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27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36">
      <c r="A80" s="9" t="s">
        <v>76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22</v>
      </c>
      <c r="B81" s="10"/>
      <c r="C81" s="17">
        <f aca="true" t="shared" si="3" ref="C81:C102">SUM(B81:B81)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72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14" customFormat="1" ht="18">
      <c r="A83" s="11">
        <v>262</v>
      </c>
      <c r="B83" s="12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18">
      <c r="A84" s="13" t="s">
        <v>28</v>
      </c>
      <c r="B84" s="12">
        <f>B86+B87+B88+B89+B90+B92</f>
        <v>42033.130000000005</v>
      </c>
      <c r="C84" s="17">
        <f t="shared" si="3"/>
        <v>42033.130000000005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30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29</v>
      </c>
      <c r="B86" s="10">
        <v>650</v>
      </c>
      <c r="C86" s="17">
        <f t="shared" si="3"/>
        <v>650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31</v>
      </c>
      <c r="B87" s="10">
        <v>4644</v>
      </c>
      <c r="C87" s="17">
        <f t="shared" si="3"/>
        <v>4644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38</v>
      </c>
      <c r="B88" s="10">
        <f>225.72+6.59</f>
        <v>232.31</v>
      </c>
      <c r="C88" s="17">
        <f t="shared" si="3"/>
        <v>232.31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32</v>
      </c>
      <c r="B89" s="10">
        <f>32.64+7.57+10000+20.61</f>
        <v>10060.82</v>
      </c>
      <c r="C89" s="17">
        <f t="shared" si="3"/>
        <v>10060.82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87</v>
      </c>
      <c r="B90" s="10">
        <v>22246</v>
      </c>
      <c r="C90" s="17">
        <f t="shared" si="3"/>
        <v>22246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">
      <c r="A91" s="9" t="s">
        <v>33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">
      <c r="A92" s="9" t="s">
        <v>52</v>
      </c>
      <c r="B92" s="10">
        <f>3000+200+1000</f>
        <v>4200</v>
      </c>
      <c r="C92" s="17">
        <f t="shared" si="3"/>
        <v>4200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14" customFormat="1" ht="18">
      <c r="A93" s="11" t="s">
        <v>4</v>
      </c>
      <c r="B93" s="12">
        <f>B96+B98+B99+B100+B102+B104+B105</f>
        <v>0</v>
      </c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90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39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110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>
      <c r="A97" s="9" t="s">
        <v>97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100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42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41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70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102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77</v>
      </c>
      <c r="B103" s="10"/>
      <c r="C103" s="17">
        <f aca="true" t="shared" si="4" ref="C103:C128">SUM(B103:B103)</f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36">
      <c r="A104" s="9" t="s">
        <v>101</v>
      </c>
      <c r="B104" s="10"/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36">
      <c r="A105" s="9" t="s">
        <v>104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78</v>
      </c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14" customFormat="1" ht="18">
      <c r="A107" s="13" t="s">
        <v>2</v>
      </c>
      <c r="B107" s="12">
        <f>B108+B110+B111+B112+B115+B121+B126</f>
        <v>269846.16000000003</v>
      </c>
      <c r="C107" s="17">
        <f t="shared" si="4"/>
        <v>269846.16000000003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43</v>
      </c>
      <c r="B108" s="10">
        <f>19272+24090+24453+21420+23430</f>
        <v>112665</v>
      </c>
      <c r="C108" s="17">
        <f t="shared" si="4"/>
        <v>112665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88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>
      <c r="A110" s="9" t="s">
        <v>118</v>
      </c>
      <c r="B110" s="10">
        <v>5701.8</v>
      </c>
      <c r="C110" s="17">
        <f t="shared" si="4"/>
        <v>5701.8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>
      <c r="A111" s="9" t="s">
        <v>44</v>
      </c>
      <c r="B111" s="10">
        <f>650+5730.6+1561.3+2357+473.5+3323+3804.2+2196.5+1618.35+1430+600+460+740+849.05+1856.1+1550+1090+4888.1+68+2018.7+5506.2+140.6+1275+394.8+975+550+3024.5+2197+2888+234+1145+3981+600+4223.2+8322+165+600+1100+833.35+683.9+1096+278.4+3214+2019.9</f>
        <v>82711.24999999997</v>
      </c>
      <c r="C111" s="17">
        <f t="shared" si="4"/>
        <v>82711.24999999997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">
      <c r="A112" s="9" t="s">
        <v>94</v>
      </c>
      <c r="B112" s="10">
        <f>720+1095+2018.2+1424.2+1100.2+800+1244+1520+3209.8+1027+2250+1070+720+4724+1740+740+740+1188+2000+282.15+1425+320+650+3076+264+1736+150+1436.5+574+792+869.65+200+650+1120+650+3460+560+1530+1838+115.5+1693+1381.8+462.6+1710+762+320+300+91.5+400+720+528+1780</f>
        <v>61178.100000000006</v>
      </c>
      <c r="C112" s="17">
        <f t="shared" si="4"/>
        <v>61178.100000000006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>
      <c r="A113" s="9" t="s">
        <v>107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>
      <c r="A114" s="9" t="s">
        <v>45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23.25" customHeight="1">
      <c r="A115" s="9" t="s">
        <v>46</v>
      </c>
      <c r="B115" s="10">
        <v>1480</v>
      </c>
      <c r="C115" s="17">
        <f t="shared" si="4"/>
        <v>1480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>
      <c r="A116" s="9" t="s">
        <v>47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>
      <c r="A117" s="9" t="s">
        <v>48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40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111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>
      <c r="A120" s="9" t="s">
        <v>49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50</v>
      </c>
      <c r="B121" s="10">
        <v>4200</v>
      </c>
      <c r="C121" s="17">
        <f t="shared" si="4"/>
        <v>4200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51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103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109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36.75" customHeight="1">
      <c r="A125" s="9" t="s">
        <v>79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89</v>
      </c>
      <c r="B126" s="10">
        <v>1910.01</v>
      </c>
      <c r="C126" s="17">
        <f t="shared" si="4"/>
        <v>1910.01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98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14" customFormat="1" ht="34.5" customHeight="1">
      <c r="A128" s="13" t="s">
        <v>3</v>
      </c>
      <c r="B128" s="12">
        <f>B107+B84+B42+B20+B14+B13+B12+B11+B7+B4</f>
        <v>1445087.6400000001</v>
      </c>
      <c r="C128" s="17">
        <f t="shared" si="4"/>
        <v>1445087.6400000001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30" spans="1:3" ht="18">
      <c r="A130" s="21" t="s">
        <v>114</v>
      </c>
      <c r="B130" s="21"/>
      <c r="C130" s="21"/>
    </row>
    <row r="131" ht="18">
      <c r="A131" s="7" t="s">
        <v>113</v>
      </c>
    </row>
    <row r="132" spans="1:3" ht="37.5" customHeight="1">
      <c r="A132" s="21" t="s">
        <v>116</v>
      </c>
      <c r="B132" s="21"/>
      <c r="C132" s="21"/>
    </row>
  </sheetData>
  <sheetProtection/>
  <mergeCells count="4">
    <mergeCell ref="A1:C1"/>
    <mergeCell ref="A2:C2"/>
    <mergeCell ref="A130:C130"/>
    <mergeCell ref="A132:C1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2016-06-30T12:26:36Z</cp:lastPrinted>
  <dcterms:created xsi:type="dcterms:W3CDTF">1996-10-08T23:32:33Z</dcterms:created>
  <dcterms:modified xsi:type="dcterms:W3CDTF">2016-08-01T11:26:10Z</dcterms:modified>
  <cp:category/>
  <cp:version/>
  <cp:contentType/>
  <cp:contentStatus/>
</cp:coreProperties>
</file>