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'!$A$1:$C$148</definedName>
  </definedNames>
  <calcPr fullCalcOnLoad="1"/>
</workbook>
</file>

<file path=xl/sharedStrings.xml><?xml version="1.0" encoding="utf-8"?>
<sst xmlns="http://schemas.openxmlformats.org/spreadsheetml/2006/main" count="140" uniqueCount="137">
  <si>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</si>
  <si>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</si>
  <si>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</si>
  <si>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</si>
  <si>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</si>
  <si>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</si>
  <si>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</si>
  <si>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</si>
  <si>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</si>
  <si>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</si>
  <si>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</si>
  <si>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</si>
  <si>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</si>
  <si>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ремонт водопровода</t>
  </si>
  <si>
    <t>тех.осмотр (диагност. автобусов )</t>
  </si>
  <si>
    <t>ПТО газ.оборудования</t>
  </si>
  <si>
    <t>реж.налад.испытания газ.оборудования</t>
  </si>
  <si>
    <t>реомнт огр.техники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</si>
  <si>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</si>
  <si>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</si>
  <si>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</si>
  <si>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</si>
  <si>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</si>
  <si>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</si>
  <si>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</si>
  <si>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</si>
  <si>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</si>
  <si>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</si>
  <si>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</si>
  <si>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</si>
  <si>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</si>
  <si>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</si>
  <si>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</si>
  <si>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</si>
  <si>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обучение по охране труда</t>
  </si>
  <si>
    <t>пож.технич.минимум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</si>
  <si>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</si>
  <si>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</si>
  <si>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</si>
  <si>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</si>
  <si>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посуда</t>
  </si>
  <si>
    <t>огнетушители</t>
  </si>
  <si>
    <t>орг.техника</t>
  </si>
  <si>
    <t>ГСМ</t>
  </si>
  <si>
    <t>питание ДОУ</t>
  </si>
  <si>
    <t>бутылированная вода</t>
  </si>
  <si>
    <t>строительные материалы</t>
  </si>
  <si>
    <t>электротовары</t>
  </si>
  <si>
    <t>моющие средства</t>
  </si>
  <si>
    <t>дезсередства</t>
  </si>
  <si>
    <t>канцел.товары</t>
  </si>
  <si>
    <t>гос.пошлина</t>
  </si>
  <si>
    <t xml:space="preserve">трудовое соглашение </t>
  </si>
  <si>
    <t>обучение отв за теплохоз.и эл.хоз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</si>
  <si>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</si>
  <si>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</si>
  <si>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</si>
  <si>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</si>
  <si>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</si>
  <si>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</si>
  <si>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</si>
  <si>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экспертиза столовой сэс</t>
  </si>
  <si>
    <t>211 в т.ч.</t>
  </si>
  <si>
    <t>оплата труда</t>
  </si>
  <si>
    <t>премия</t>
  </si>
  <si>
    <t>итого</t>
  </si>
  <si>
    <t>метод.литерат.</t>
  </si>
  <si>
    <t>зправка картриджей</t>
  </si>
  <si>
    <t>программа по зап.аттест.</t>
  </si>
  <si>
    <t>неэксклюзивное право пользования программы для ЭВМ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</si>
  <si>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</si>
  <si>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</si>
  <si>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</si>
  <si>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</si>
  <si>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</si>
  <si>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</si>
  <si>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</si>
  <si>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</si>
  <si>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</si>
  <si>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</si>
  <si>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</si>
  <si>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</si>
  <si>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ремонт системы отопления в здании школы</t>
  </si>
  <si>
    <t>обслуж.узла учета тепл.энергии</t>
  </si>
  <si>
    <t>техническое обслуживание пожарной сигнализации</t>
  </si>
  <si>
    <t>охранные услуги</t>
  </si>
  <si>
    <t>проверка достоверность   сметной документации</t>
  </si>
  <si>
    <t>налог на имущество</t>
  </si>
  <si>
    <t>лагерь продукты</t>
  </si>
  <si>
    <t>з/части на автобус</t>
  </si>
  <si>
    <t>облучатель</t>
  </si>
  <si>
    <t>проверка   огнезащитной обработки деревянных конструкций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</si>
  <si>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</si>
  <si>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</si>
  <si>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</si>
  <si>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</si>
  <si>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</si>
  <si>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</si>
  <si>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</si>
  <si>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Постановка на учет автотранспорта</t>
  </si>
  <si>
    <t>мясорубка</t>
  </si>
  <si>
    <t>металлический контейнер с крышкой для мусора</t>
  </si>
  <si>
    <t>пылесос</t>
  </si>
  <si>
    <t>карта водителя</t>
  </si>
  <si>
    <t>спец.контейнер для сбора и хранения ртутьсод.</t>
  </si>
  <si>
    <t>активация блока СКЗИ,калибровка,подключение к серверу</t>
  </si>
  <si>
    <t>тех.обслуживание автобуса</t>
  </si>
  <si>
    <t>умывальники</t>
  </si>
  <si>
    <t>огнезащитная обработка деревянных конструкций</t>
  </si>
  <si>
    <t>бумага для офисной техники</t>
  </si>
  <si>
    <t>знаки пожарной безопасности</t>
  </si>
  <si>
    <t>выполнение работ по установке пожарных знаков "Выход"</t>
  </si>
  <si>
    <t>металлодетектор</t>
  </si>
  <si>
    <t>ГСМ-масло моторное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</si>
  <si>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</si>
  <si>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</si>
  <si>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</si>
  <si>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</si>
  <si>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Директор МБОУ Русская СОШ                                                 Г.В.Колинько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</si>
  <si>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</si>
  <si>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</si>
  <si>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 xml:space="preserve">РОССИЙСКОЙ ФЕДЕРАЦИИ                                                                           Заведующему отделом образования  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</si>
  <si>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</si>
  <si>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</si>
  <si>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</si>
  <si>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</si>
  <si>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</si>
  <si>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</si>
  <si>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</si>
  <si>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</si>
  <si>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</si>
  <si>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2017 год</t>
  </si>
  <si>
    <t>молоко 1-4 класс</t>
  </si>
  <si>
    <t>Гл.бухгалтер                                                                                В.Н.Кучмиёва</t>
  </si>
  <si>
    <t xml:space="preserve">от "02" мая  2017 г. №    </t>
  </si>
  <si>
    <t>Информация о расходовании средств местного бюджета за апрель 2017 года</t>
  </si>
  <si>
    <t>общеобразовательное учреждение                                                                                      И.А.Конаревой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</si>
</sst>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tabSelected="1" view="pageBreakPreview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3" t="s">
        <v>120</v>
      </c>
      <c r="B1" s="23"/>
      <c r="C1" s="23"/>
      <c r="D1" s="23"/>
      <c r="E1" s="23"/>
    </row>
    <row r="2" spans="1:5" ht="15">
      <c r="A2" s="23" t="s">
        <v>121</v>
      </c>
      <c r="B2" s="23"/>
      <c r="C2" s="23"/>
      <c r="D2" s="23"/>
      <c r="E2" s="19"/>
    </row>
    <row r="3" spans="1:5" ht="15">
      <c r="A3" s="24" t="s">
        <v>122</v>
      </c>
      <c r="B3" s="24"/>
      <c r="C3" s="24"/>
      <c r="D3" s="24"/>
      <c r="E3" s="19"/>
    </row>
    <row r="4" spans="1:5" ht="15">
      <c r="A4" s="23" t="s">
        <v>136</v>
      </c>
      <c r="B4" s="23"/>
      <c r="C4" s="23"/>
      <c r="D4" s="23"/>
      <c r="E4" s="23"/>
    </row>
    <row r="5" spans="1:5" ht="15">
      <c r="A5" s="23" t="s">
        <v>123</v>
      </c>
      <c r="B5" s="23"/>
      <c r="C5" s="23"/>
      <c r="D5" s="23"/>
      <c r="E5" s="19"/>
    </row>
    <row r="6" spans="1:5" ht="15">
      <c r="A6" s="23" t="s">
        <v>124</v>
      </c>
      <c r="B6" s="23"/>
      <c r="C6" s="23"/>
      <c r="D6" s="23"/>
      <c r="E6" s="19"/>
    </row>
    <row r="7" spans="1:5" ht="15">
      <c r="A7" s="23" t="s">
        <v>125</v>
      </c>
      <c r="B7" s="23"/>
      <c r="C7" s="23"/>
      <c r="D7" s="23"/>
      <c r="E7" s="19"/>
    </row>
    <row r="8" spans="1:5" ht="15">
      <c r="A8" s="23" t="s">
        <v>126</v>
      </c>
      <c r="B8" s="23"/>
      <c r="C8" s="23"/>
      <c r="D8" s="23"/>
      <c r="E8" s="19"/>
    </row>
    <row r="9" spans="1:5" ht="15">
      <c r="A9" s="23" t="s">
        <v>127</v>
      </c>
      <c r="B9" s="23"/>
      <c r="C9" s="23"/>
      <c r="D9" s="23"/>
      <c r="E9" s="19"/>
    </row>
    <row r="10" spans="1:5" ht="15">
      <c r="A10" s="23" t="s">
        <v>128</v>
      </c>
      <c r="B10" s="23"/>
      <c r="C10" s="23"/>
      <c r="D10" s="23"/>
      <c r="E10" s="19"/>
    </row>
    <row r="11" spans="1:5" ht="15">
      <c r="A11" s="24" t="s">
        <v>129</v>
      </c>
      <c r="B11" s="24"/>
      <c r="C11" s="24"/>
      <c r="D11" s="24"/>
      <c r="E11" s="20"/>
    </row>
    <row r="12" spans="1:5" ht="20.25" customHeight="1">
      <c r="A12" s="24" t="s">
        <v>130</v>
      </c>
      <c r="B12" s="24"/>
      <c r="C12" s="24"/>
      <c r="D12" s="24"/>
      <c r="E12" s="20"/>
    </row>
    <row r="13" spans="1:5" ht="14.25" customHeight="1">
      <c r="A13" s="24" t="s">
        <v>134</v>
      </c>
      <c r="B13" s="24"/>
      <c r="C13" s="24"/>
      <c r="D13" s="24"/>
      <c r="E13" s="21"/>
    </row>
    <row r="14" spans="1:5" ht="28.5" customHeight="1">
      <c r="A14" s="26" t="s">
        <v>135</v>
      </c>
      <c r="B14" s="27"/>
      <c r="C14" s="27"/>
      <c r="D14" s="27"/>
      <c r="E14"/>
    </row>
    <row r="15" spans="1:5" ht="49.5" customHeight="1">
      <c r="A15" s="22" t="s">
        <v>119</v>
      </c>
      <c r="B15" s="22"/>
      <c r="C15" s="22"/>
      <c r="D15" s="22"/>
      <c r="E15"/>
    </row>
    <row r="16" spans="1:14" s="4" customFormat="1" ht="60" customHeight="1">
      <c r="A16" s="8"/>
      <c r="B16" s="15" t="s">
        <v>131</v>
      </c>
      <c r="C16" s="16" t="s">
        <v>65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62</v>
      </c>
      <c r="B17" s="17">
        <f>B18</f>
        <v>405784.97</v>
      </c>
      <c r="C17" s="17">
        <f aca="true" t="shared" si="0" ref="C17:C48">SUM(B17:B17)</f>
        <v>405784.97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63</v>
      </c>
      <c r="B18" s="18">
        <f>39900+13709+60347.61+486.4+4047.41+638+37900+477+77753.18+13709+3189.66+493.83+25312.75+3400.9+318+7237.29+1102+435.95+14977+70449.99+29900</f>
        <v>405784.97</v>
      </c>
      <c r="C18" s="17">
        <f t="shared" si="0"/>
        <v>405784.97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64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/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81</v>
      </c>
      <c r="B21" s="10"/>
      <c r="C21" s="17">
        <f t="shared" si="0"/>
        <v>0</v>
      </c>
      <c r="D21" s="1"/>
      <c r="E21" s="1"/>
      <c r="F21" s="1" t="s">
        <v>96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95</v>
      </c>
      <c r="B22" s="10"/>
      <c r="C22" s="17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66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25117.46+228.89+3318.85+5836.59+228.47+3312.7+5825.81+25131.06+3590.17+27235.55+6313.72+246.6+1</f>
        <v>106386.87</v>
      </c>
      <c r="C24" s="17">
        <f>B24</f>
        <v>106386.87</v>
      </c>
      <c r="D24" s="1" t="s">
        <v>92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1593+2513.4+239.21+2513.4</f>
        <v>6859.01</v>
      </c>
      <c r="C25" s="17">
        <f t="shared" si="0"/>
        <v>6859.01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/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677384.96</v>
      </c>
      <c r="C27" s="17">
        <f t="shared" si="0"/>
        <v>677384.96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 t="s">
        <v>7</v>
      </c>
      <c r="B28" s="10">
        <f>5.43+8911.36+6683.52+6165.49+8218.33+3694.14+7665.15+863.2+7656.38+5748.86+1150.93+7431.84+5573.88+1465.33</f>
        <v>71233.84000000001</v>
      </c>
      <c r="C28" s="17">
        <f t="shared" si="0"/>
        <v>71233.84000000001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 t="s">
        <v>80</v>
      </c>
      <c r="B29" s="10">
        <f>246766.23+206221.82+140847.23</f>
        <v>593835.28</v>
      </c>
      <c r="C29" s="17">
        <f>SUM(B29:B29)</f>
        <v>593835.28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>
      <c r="A30" s="9" t="s">
        <v>8</v>
      </c>
      <c r="B30" s="10">
        <f>997.92+962.28+891</f>
        <v>2851.2</v>
      </c>
      <c r="C30" s="17">
        <f>SUM(B30:B30)</f>
        <v>2851.2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>
      <c r="A31" s="9" t="s">
        <v>9</v>
      </c>
      <c r="B31" s="10">
        <f>5727+3737.64</f>
        <v>9464.64</v>
      </c>
      <c r="C31" s="17">
        <f t="shared" si="0"/>
        <v>9464.64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24" customHeight="1">
      <c r="A32" s="11">
        <v>224</v>
      </c>
      <c r="B32" s="12"/>
      <c r="C32" s="17">
        <f>SUM(B32:B32)</f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7" customHeight="1">
      <c r="A33" s="13" t="s">
        <v>0</v>
      </c>
      <c r="B33" s="12">
        <f>B34+B35+B36+B37+B38+B39+B40+B41+B42+B43+B44+B46+B47+B48+B49+B53</f>
        <v>32228</v>
      </c>
      <c r="C33" s="17">
        <f t="shared" si="0"/>
        <v>32228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>
      <c r="A35" s="9" t="s">
        <v>11</v>
      </c>
      <c r="B35" s="10">
        <f>2301+2301+2301</f>
        <v>6903</v>
      </c>
      <c r="C35" s="17">
        <f t="shared" si="0"/>
        <v>6903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>
      <c r="A37" s="9" t="s">
        <v>82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14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15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83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36">
      <c r="A41" s="9" t="s">
        <v>108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8">
      <c r="A42" s="9" t="s">
        <v>106</v>
      </c>
      <c r="B42" s="10">
        <v>16000</v>
      </c>
      <c r="C42" s="17">
        <f t="shared" si="0"/>
        <v>16000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ht="36">
      <c r="A43" s="9" t="s">
        <v>84</v>
      </c>
      <c r="B43" s="10">
        <v>9325</v>
      </c>
      <c r="C43" s="17">
        <f t="shared" si="0"/>
        <v>9325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8">
      <c r="A44" s="9" t="s">
        <v>114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36">
      <c r="A46" s="9" t="s">
        <v>111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36">
      <c r="A47" s="9" t="s">
        <v>18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ht="18">
      <c r="A48" s="9" t="s">
        <v>19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8">
      <c r="A49" s="9" t="s">
        <v>93</v>
      </c>
      <c r="B49" s="10"/>
      <c r="C49" s="17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ht="18">
      <c r="A50" s="9" t="s">
        <v>67</v>
      </c>
      <c r="B50" s="10"/>
      <c r="C50" s="17">
        <f aca="true" t="shared" si="1" ref="C50:C68">SUM(B50:B50)</f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ht="18">
      <c r="A51" s="9" t="s">
        <v>17</v>
      </c>
      <c r="B51" s="10"/>
      <c r="C51" s="17">
        <f t="shared" si="1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ht="18">
      <c r="A52" s="9" t="s">
        <v>13</v>
      </c>
      <c r="B52" s="10"/>
      <c r="C52" s="17">
        <f t="shared" si="1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36">
      <c r="A53" s="9" t="s">
        <v>36</v>
      </c>
      <c r="B53" s="10"/>
      <c r="C53" s="17">
        <f t="shared" si="1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8">
      <c r="A54" s="9" t="s">
        <v>54</v>
      </c>
      <c r="B54" s="10"/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13" t="s">
        <v>1</v>
      </c>
      <c r="B55" s="12">
        <f>B56+B57+B58+B59+B60+B61+B62+B63+B65+B68+B73</f>
        <v>9470</v>
      </c>
      <c r="C55" s="17">
        <f t="shared" si="1"/>
        <v>9470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20</v>
      </c>
      <c r="B56" s="10"/>
      <c r="C56" s="17">
        <f t="shared" si="1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21</v>
      </c>
      <c r="B57" s="10">
        <f>2560+2880</f>
        <v>5440</v>
      </c>
      <c r="C57" s="17">
        <f t="shared" si="1"/>
        <v>5440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114</v>
      </c>
      <c r="B58" s="10"/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85</v>
      </c>
      <c r="B59" s="10">
        <v>4030</v>
      </c>
      <c r="C59" s="17">
        <f t="shared" si="1"/>
        <v>4030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115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36">
      <c r="A61" s="9" t="s">
        <v>116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>
      <c r="A62" s="9" t="s">
        <v>26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36">
      <c r="A63" s="9" t="s">
        <v>86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>
      <c r="A64" s="9" t="s">
        <v>85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>
      <c r="A65" s="9" t="s">
        <v>99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>
      <c r="A66" s="9" t="s">
        <v>34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>
      <c r="A67" s="9" t="s">
        <v>35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>
      <c r="A68" s="9" t="s">
        <v>53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55</v>
      </c>
      <c r="B69" s="10"/>
      <c r="C69" s="17">
        <f aca="true" t="shared" si="2" ref="C69:C93">SUM(B69:B69)</f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>
      <c r="A70" s="9" t="s">
        <v>59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>
      <c r="A71" s="9" t="s">
        <v>56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>
      <c r="A72" s="9" t="s">
        <v>57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36">
      <c r="A73" s="9" t="s">
        <v>105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>
      <c r="A74" s="9" t="s">
        <v>68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>
      <c r="A75" s="9"/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36">
      <c r="A76" s="9" t="s">
        <v>36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36">
      <c r="A77" s="9" t="s">
        <v>69</v>
      </c>
      <c r="B77" s="10"/>
      <c r="C77" s="17">
        <f t="shared" si="2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>
      <c r="A78" s="9" t="s">
        <v>71</v>
      </c>
      <c r="B78" s="10"/>
      <c r="C78" s="17">
        <f t="shared" si="2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 t="s">
        <v>61</v>
      </c>
      <c r="B79" s="10"/>
      <c r="C79" s="17">
        <f t="shared" si="2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>
      <c r="A80" s="9" t="s">
        <v>73</v>
      </c>
      <c r="B80" s="10"/>
      <c r="C80" s="17">
        <f t="shared" si="2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6" customFormat="1" ht="18">
      <c r="A81" s="9" t="s">
        <v>74</v>
      </c>
      <c r="B81" s="10"/>
      <c r="C81" s="17">
        <f t="shared" si="2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s="6" customFormat="1" ht="18">
      <c r="A82" s="9" t="s">
        <v>75</v>
      </c>
      <c r="B82" s="10"/>
      <c r="C82" s="17">
        <f t="shared" si="2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s="6" customFormat="1" ht="18">
      <c r="A83" s="9" t="s">
        <v>23</v>
      </c>
      <c r="B83" s="10"/>
      <c r="C83" s="17">
        <f t="shared" si="2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s="6" customFormat="1" ht="36">
      <c r="A84" s="9" t="s">
        <v>91</v>
      </c>
      <c r="B84" s="10"/>
      <c r="C84" s="17">
        <f t="shared" si="2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s="6" customFormat="1" ht="18">
      <c r="A85" s="9" t="s">
        <v>24</v>
      </c>
      <c r="B85" s="10"/>
      <c r="C85" s="17">
        <f t="shared" si="2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s="6" customFormat="1" ht="18">
      <c r="A86" s="9" t="s">
        <v>25</v>
      </c>
      <c r="B86" s="10"/>
      <c r="C86" s="17">
        <f t="shared" si="2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6" customFormat="1" ht="18">
      <c r="A87" s="9" t="s">
        <v>37</v>
      </c>
      <c r="B87" s="10"/>
      <c r="C87" s="17">
        <f t="shared" si="2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s="6" customFormat="1" ht="18">
      <c r="A88" s="9"/>
      <c r="B88" s="10"/>
      <c r="C88" s="17">
        <f t="shared" si="2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s="6" customFormat="1" ht="18">
      <c r="A89" s="9" t="s">
        <v>52</v>
      </c>
      <c r="B89" s="10"/>
      <c r="C89" s="17">
        <f t="shared" si="2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s="6" customFormat="1" ht="18">
      <c r="A90" s="9" t="s">
        <v>58</v>
      </c>
      <c r="B90" s="10"/>
      <c r="C90" s="17">
        <f t="shared" si="2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6" customFormat="1" ht="18">
      <c r="A91" s="9" t="s">
        <v>60</v>
      </c>
      <c r="B91" s="10"/>
      <c r="C91" s="17">
        <f t="shared" si="2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6" customFormat="1" ht="18">
      <c r="A92" s="9" t="s">
        <v>27</v>
      </c>
      <c r="B92" s="10"/>
      <c r="C92" s="17">
        <f t="shared" si="2"/>
        <v>0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s="6" customFormat="1" ht="36">
      <c r="A93" s="9" t="s">
        <v>76</v>
      </c>
      <c r="B93" s="10"/>
      <c r="C93" s="17">
        <f t="shared" si="2"/>
        <v>0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s="6" customFormat="1" ht="18">
      <c r="A94" s="9" t="s">
        <v>22</v>
      </c>
      <c r="B94" s="10"/>
      <c r="C94" s="17">
        <f aca="true" t="shared" si="3" ref="C94:C115">SUM(B94:B94)</f>
        <v>0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s="6" customFormat="1" ht="18">
      <c r="A95" s="9" t="s">
        <v>72</v>
      </c>
      <c r="B95" s="10"/>
      <c r="C95" s="17">
        <f t="shared" si="3"/>
        <v>0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s="14" customFormat="1" ht="18">
      <c r="A96" s="11">
        <v>262</v>
      </c>
      <c r="B96" s="12"/>
      <c r="C96" s="17">
        <f t="shared" si="3"/>
        <v>0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s="14" customFormat="1" ht="18">
      <c r="A97" s="13" t="s">
        <v>28</v>
      </c>
      <c r="B97" s="12">
        <f>B98+B99+B100+B101+B102+B103+B104+B105</f>
        <v>30924.550000000003</v>
      </c>
      <c r="C97" s="17">
        <f t="shared" si="3"/>
        <v>30924.550000000003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s="6" customFormat="1" ht="18">
      <c r="A98" s="9" t="s">
        <v>30</v>
      </c>
      <c r="B98" s="10"/>
      <c r="C98" s="17">
        <f t="shared" si="3"/>
        <v>0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s="6" customFormat="1" ht="18">
      <c r="A99" s="9" t="s">
        <v>29</v>
      </c>
      <c r="B99" s="10">
        <v>650</v>
      </c>
      <c r="C99" s="17">
        <f t="shared" si="3"/>
        <v>650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s="6" customFormat="1" ht="18">
      <c r="A100" s="9" t="s">
        <v>31</v>
      </c>
      <c r="B100" s="10">
        <v>4644</v>
      </c>
      <c r="C100" s="17">
        <f t="shared" si="3"/>
        <v>4644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s="6" customFormat="1" ht="18">
      <c r="A101" s="9" t="s">
        <v>38</v>
      </c>
      <c r="B101" s="10">
        <v>265.28</v>
      </c>
      <c r="C101" s="17">
        <f t="shared" si="3"/>
        <v>265.28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s="6" customFormat="1" ht="18">
      <c r="A102" s="9" t="s">
        <v>32</v>
      </c>
      <c r="B102" s="10">
        <v>14.21</v>
      </c>
      <c r="C102" s="17">
        <f t="shared" si="3"/>
        <v>14.21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s="6" customFormat="1" ht="18">
      <c r="A103" s="9" t="s">
        <v>87</v>
      </c>
      <c r="B103" s="10">
        <f>935.06+24416</f>
        <v>25351.06</v>
      </c>
      <c r="C103" s="17">
        <f t="shared" si="3"/>
        <v>25351.06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8">
      <c r="A104" s="9" t="s">
        <v>33</v>
      </c>
      <c r="B104" s="10"/>
      <c r="C104" s="17">
        <f t="shared" si="3"/>
        <v>0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ht="18">
      <c r="A105" s="9" t="s">
        <v>51</v>
      </c>
      <c r="B105" s="10"/>
      <c r="C105" s="17">
        <f t="shared" si="3"/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s="14" customFormat="1" ht="18">
      <c r="A106" s="11" t="s">
        <v>4</v>
      </c>
      <c r="B106" s="12">
        <f>B109+B111+B112+B113+B115+B117+B118</f>
        <v>0</v>
      </c>
      <c r="C106" s="17">
        <f t="shared" si="3"/>
        <v>0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s="6" customFormat="1" ht="18">
      <c r="A107" s="9" t="s">
        <v>90</v>
      </c>
      <c r="B107" s="10"/>
      <c r="C107" s="17">
        <f t="shared" si="3"/>
        <v>0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s="6" customFormat="1" ht="18">
      <c r="A108" s="9" t="s">
        <v>39</v>
      </c>
      <c r="B108" s="10"/>
      <c r="C108" s="17">
        <f t="shared" si="3"/>
        <v>0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s="6" customFormat="1" ht="18">
      <c r="A109" s="9" t="s">
        <v>112</v>
      </c>
      <c r="B109" s="10"/>
      <c r="C109" s="17">
        <f t="shared" si="3"/>
        <v>0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6" customFormat="1" ht="18">
      <c r="A110" s="9" t="s">
        <v>97</v>
      </c>
      <c r="B110" s="10"/>
      <c r="C110" s="17">
        <f t="shared" si="3"/>
        <v>0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s="6" customFormat="1" ht="18">
      <c r="A111" s="9" t="s">
        <v>100</v>
      </c>
      <c r="B111" s="10"/>
      <c r="C111" s="17">
        <f t="shared" si="3"/>
        <v>0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6" customFormat="1" ht="18">
      <c r="A112" s="9" t="s">
        <v>42</v>
      </c>
      <c r="B112" s="10"/>
      <c r="C112" s="17">
        <f t="shared" si="3"/>
        <v>0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s="6" customFormat="1" ht="18">
      <c r="A113" s="9" t="s">
        <v>41</v>
      </c>
      <c r="B113" s="10"/>
      <c r="C113" s="17">
        <f t="shared" si="3"/>
        <v>0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6" customFormat="1" ht="18">
      <c r="A114" s="9" t="s">
        <v>70</v>
      </c>
      <c r="B114" s="10"/>
      <c r="C114" s="17">
        <f t="shared" si="3"/>
        <v>0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6" customFormat="1" ht="18">
      <c r="A115" s="9" t="s">
        <v>102</v>
      </c>
      <c r="B115" s="10"/>
      <c r="C115" s="17">
        <f t="shared" si="3"/>
        <v>0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s="6" customFormat="1" ht="18">
      <c r="A116" s="9" t="s">
        <v>77</v>
      </c>
      <c r="B116" s="10"/>
      <c r="C116" s="17">
        <f aca="true" t="shared" si="4" ref="C116:C141">SUM(B116:B116)</f>
        <v>0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s="6" customFormat="1" ht="36">
      <c r="A117" s="9" t="s">
        <v>101</v>
      </c>
      <c r="B117" s="10"/>
      <c r="C117" s="17">
        <f t="shared" si="4"/>
        <v>0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s="6" customFormat="1" ht="36">
      <c r="A118" s="9" t="s">
        <v>104</v>
      </c>
      <c r="B118" s="10"/>
      <c r="C118" s="17">
        <f t="shared" si="4"/>
        <v>0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6" customFormat="1" ht="18">
      <c r="A119" s="9" t="s">
        <v>78</v>
      </c>
      <c r="B119" s="10"/>
      <c r="C119" s="17">
        <f t="shared" si="4"/>
        <v>0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14" customFormat="1" ht="18">
      <c r="A120" s="13" t="s">
        <v>2</v>
      </c>
      <c r="B120" s="12">
        <f>B121+B122+B123+B124+B125+B126+B127+B128+B129+B130+B131+B132+B133+B134+B135+B136+B137+B138+B139+B140</f>
        <v>75947.33</v>
      </c>
      <c r="C120" s="17">
        <f t="shared" si="4"/>
        <v>75947.33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ht="18">
      <c r="A121" s="9" t="s">
        <v>43</v>
      </c>
      <c r="B121" s="10">
        <f>17850+17643.5</f>
        <v>35493.5</v>
      </c>
      <c r="C121" s="17">
        <f t="shared" si="4"/>
        <v>35493.5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8">
      <c r="A122" s="9" t="s">
        <v>88</v>
      </c>
      <c r="B122" s="10"/>
      <c r="C122" s="17">
        <f t="shared" si="4"/>
        <v>0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8">
      <c r="A123" s="9" t="s">
        <v>109</v>
      </c>
      <c r="B123" s="10"/>
      <c r="C123" s="17">
        <f t="shared" si="4"/>
        <v>0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8">
      <c r="A124" s="9" t="s">
        <v>44</v>
      </c>
      <c r="B124" s="10">
        <f>2131.8+2687.9+120+630+480+522+107.2+192+350.08</f>
        <v>7220.9800000000005</v>
      </c>
      <c r="C124" s="17">
        <f t="shared" si="4"/>
        <v>7220.9800000000005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ht="18">
      <c r="A125" s="9" t="s">
        <v>94</v>
      </c>
      <c r="B125" s="10">
        <f>1386.4+576+250+1800+2246+5450+1400+2160+200+1532+1968.2+28.75+5600</f>
        <v>24597.350000000002</v>
      </c>
      <c r="C125" s="17">
        <f t="shared" si="4"/>
        <v>24597.350000000002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8">
      <c r="A126" s="9" t="s">
        <v>107</v>
      </c>
      <c r="B126" s="10"/>
      <c r="C126" s="17">
        <f t="shared" si="4"/>
        <v>0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8">
      <c r="A127" s="9" t="s">
        <v>132</v>
      </c>
      <c r="B127" s="10">
        <v>5305.5</v>
      </c>
      <c r="C127" s="17">
        <f t="shared" si="4"/>
        <v>5305.5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23.25" customHeight="1">
      <c r="A128" s="9" t="s">
        <v>45</v>
      </c>
      <c r="B128" s="10">
        <f>1480+1850</f>
        <v>3330</v>
      </c>
      <c r="C128" s="17">
        <f t="shared" si="4"/>
        <v>3330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8">
      <c r="A129" s="9" t="s">
        <v>46</v>
      </c>
      <c r="B129" s="10"/>
      <c r="C129" s="17">
        <f t="shared" si="4"/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ht="18">
      <c r="A130" s="9" t="s">
        <v>47</v>
      </c>
      <c r="B130" s="10"/>
      <c r="C130" s="17">
        <f t="shared" si="4"/>
        <v>0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8">
      <c r="A131" s="9" t="s">
        <v>40</v>
      </c>
      <c r="B131" s="10"/>
      <c r="C131" s="17">
        <f t="shared" si="4"/>
        <v>0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6" customFormat="1" ht="18">
      <c r="A132" s="9" t="s">
        <v>113</v>
      </c>
      <c r="B132" s="10"/>
      <c r="C132" s="17">
        <f t="shared" si="4"/>
        <v>0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ht="18">
      <c r="A133" s="9" t="s">
        <v>48</v>
      </c>
      <c r="B133" s="10"/>
      <c r="C133" s="17">
        <f t="shared" si="4"/>
        <v>0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8">
      <c r="A134" s="9" t="s">
        <v>49</v>
      </c>
      <c r="B134" s="10"/>
      <c r="C134" s="17">
        <f t="shared" si="4"/>
        <v>0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ht="18">
      <c r="A135" s="9" t="s">
        <v>50</v>
      </c>
      <c r="B135" s="10"/>
      <c r="C135" s="17">
        <f t="shared" si="4"/>
        <v>0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8">
      <c r="A136" s="9" t="s">
        <v>103</v>
      </c>
      <c r="B136" s="10"/>
      <c r="C136" s="17">
        <f t="shared" si="4"/>
        <v>0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8">
      <c r="A137" s="9" t="s">
        <v>110</v>
      </c>
      <c r="B137" s="10"/>
      <c r="C137" s="17">
        <f t="shared" si="4"/>
        <v>0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36.75" customHeight="1">
      <c r="A138" s="9" t="s">
        <v>79</v>
      </c>
      <c r="B138" s="10"/>
      <c r="C138" s="17">
        <f t="shared" si="4"/>
        <v>0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8">
      <c r="A139" s="9" t="s">
        <v>89</v>
      </c>
      <c r="B139" s="10"/>
      <c r="C139" s="17">
        <f t="shared" si="4"/>
        <v>0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8">
      <c r="A140" s="9" t="s">
        <v>98</v>
      </c>
      <c r="B140" s="10"/>
      <c r="C140" s="17">
        <f t="shared" si="4"/>
        <v>0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s="14" customFormat="1" ht="34.5" customHeight="1">
      <c r="A141" s="13" t="s">
        <v>3</v>
      </c>
      <c r="B141" s="12">
        <f>B120+B97+B55+B33+B27+B25+B24+B17</f>
        <v>1344985.69</v>
      </c>
      <c r="C141" s="17">
        <f t="shared" si="4"/>
        <v>1344985.69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3" spans="1:3" ht="18">
      <c r="A143" s="25" t="s">
        <v>118</v>
      </c>
      <c r="B143" s="25"/>
      <c r="C143" s="25"/>
    </row>
    <row r="144" ht="18">
      <c r="A144" s="7" t="s">
        <v>117</v>
      </c>
    </row>
    <row r="145" spans="1:3" ht="28.5" customHeight="1">
      <c r="A145" s="25" t="s">
        <v>133</v>
      </c>
      <c r="B145" s="25"/>
      <c r="C145" s="25"/>
    </row>
  </sheetData>
  <sheetProtection/>
  <mergeCells count="17">
    <mergeCell ref="A143:C143"/>
    <mergeCell ref="A145:C14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2017-05-03T12:52:33Z</cp:lastPrinted>
  <dcterms:created xsi:type="dcterms:W3CDTF">1996-10-08T23:32:33Z</dcterms:created>
  <dcterms:modified xsi:type="dcterms:W3CDTF">2017-05-03T12:52:36Z</dcterms:modified>
  <cp:category/>
  <cp:version/>
  <cp:contentType/>
  <cp:contentStatus/>
</cp:coreProperties>
</file>