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  <sheet name="Лист1" sheetId="2" r:id="rId2"/>
  </sheets>
  <definedNames>
    <definedName name="_xlnm.Print_Area" localSheetId="0">'школы '!$A$1:$C$123</definedName>
  </definedNames>
  <calcPr fullCalcOnLoad="1"/>
</workbook>
</file>

<file path=xl/sharedStrings.xml><?xml version="1.0" encoding="utf-8"?>
<sst xmlns="http://schemas.openxmlformats.org/spreadsheetml/2006/main" count="115" uniqueCount="114">
  <si>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</si>
  <si>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</si>
  <si>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</si>
  <si>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</si>
  <si>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</si>
  <si>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</si>
  <si>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</si>
  <si>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</si>
  <si>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</si>
  <si>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</si>
  <si>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</si>
  <si>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</si>
  <si>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</si>
  <si>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</si>
  <si>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</si>
  <si>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</si>
  <si>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</si>
  <si>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</si>
  <si>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</si>
  <si>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</si>
  <si>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</si>
  <si>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</si>
  <si>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аттестация рабочих мест</t>
  </si>
  <si>
    <t>страхование котельной</t>
  </si>
  <si>
    <t>утилизация ртут.содерж.ламп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</si>
  <si>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</si>
  <si>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</si>
  <si>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</si>
  <si>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</si>
  <si>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</si>
  <si>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</si>
  <si>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</si>
  <si>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</si>
  <si>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</si>
  <si>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</si>
  <si>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</si>
  <si>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</si>
  <si>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</si>
  <si>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</si>
  <si>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</si>
  <si>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</si>
  <si>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</si>
  <si>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</si>
  <si>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</si>
  <si>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</si>
  <si>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</si>
  <si>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</si>
  <si>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</si>
  <si>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</si>
  <si>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</si>
  <si>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</si>
  <si>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</si>
  <si>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</si>
  <si>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</si>
  <si>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</si>
  <si>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</si>
  <si>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</si>
  <si>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</si>
  <si>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</si>
  <si>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</si>
  <si>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</si>
  <si>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</si>
  <si>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</si>
  <si>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</si>
  <si>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</si>
  <si>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</si>
  <si>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</si>
  <si>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</si>
  <si>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</si>
  <si>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</si>
  <si>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</si>
  <si>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</si>
  <si>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</si>
  <si>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</si>
  <si>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</si>
  <si>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</si>
  <si>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</si>
  <si>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</si>
  <si>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</si>
  <si>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</si>
  <si>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</si>
  <si>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</si>
  <si>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</si>
  <si>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</si>
  <si>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</si>
  <si>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</si>
  <si>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</si>
  <si>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</si>
  <si>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</si>
  <si>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</si>
  <si>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</si>
  <si>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</si>
  <si>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</si>
  <si>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</si>
  <si>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</si>
  <si>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</si>
  <si>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</si>
  <si>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</si>
  <si>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</si>
  <si>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</si>
  <si>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</si>
  <si>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</si>
  <si>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</si>
  <si>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</si>
  <si>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</si>
  <si>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молоко 1-4 класс</t>
  </si>
  <si>
    <t>текущий ремонт электрооборудования</t>
  </si>
  <si>
    <t>тех.обслуживание системы видеонаблюдения</t>
  </si>
  <si>
    <t>служебная командировка (проживание)</t>
  </si>
  <si>
    <t>обучение по автобусу</t>
  </si>
  <si>
    <t xml:space="preserve">тестирование учащихся </t>
  </si>
  <si>
    <t>обучение (повышение квалификации)</t>
  </si>
  <si>
    <t>Информация о расходовании средств местного бюджета за июль 2016 год.</t>
  </si>
  <si>
    <t xml:space="preserve">ремонт системы отопления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</si>
</sst>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10" zoomScaleSheetLayoutView="110" zoomScalePageLayoutView="0" workbookViewId="0" topLeftCell="A94">
      <selection activeCell="B99" sqref="B9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112</v>
      </c>
      <c r="B1" s="19"/>
      <c r="C1" s="19"/>
    </row>
    <row r="2" spans="1:3" ht="60" customHeight="1">
      <c r="A2" s="20" t="s">
        <v>102</v>
      </c>
      <c r="B2" s="20"/>
      <c r="C2" s="20"/>
    </row>
    <row r="3" spans="1:14" s="4" customFormat="1" ht="60" customHeight="1">
      <c r="A3" s="8"/>
      <c r="B3" s="15" t="s">
        <v>104</v>
      </c>
      <c r="C3" s="16" t="s">
        <v>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57</v>
      </c>
      <c r="B4" s="17">
        <f>B5</f>
        <v>374260.68999999994</v>
      </c>
      <c r="C4" s="17">
        <f aca="true" t="shared" si="0" ref="C4:C35">SUM(B4:B4)</f>
        <v>374260.68999999994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58</v>
      </c>
      <c r="B5" s="18">
        <f>20600+6023+146.91+25558.7+2761.7+2055.31+19700+22478.28+6164+219.17+19900+23746.77+225.01+5667+19900+230.65+6491+31880.51+17200+144.62+19+456.96+27638.43+6896+297.81+2226+15248.79+14300+443+2927.19+650+4350+4500+20200.28+248.32+7019+7033.3+1523.88+27000+190.1</f>
        <v>374260.68999999994</v>
      </c>
      <c r="C5" s="17">
        <f t="shared" si="0"/>
        <v>374260.68999999994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59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B9</f>
        <v>3900</v>
      </c>
      <c r="C7" s="17">
        <f t="shared" si="0"/>
        <v>3900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70</v>
      </c>
      <c r="B8" s="10"/>
      <c r="C8" s="17">
        <f t="shared" si="0"/>
        <v>0</v>
      </c>
      <c r="D8" s="1"/>
      <c r="E8" s="1"/>
      <c r="F8" s="1" t="s">
        <v>83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82</v>
      </c>
      <c r="B9" s="10">
        <f>1000+1300+1000+600</f>
        <v>3900</v>
      </c>
      <c r="C9" s="17">
        <f>B9</f>
        <v>3900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61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11510.97+1517.36+104.65+2668.45+1012.66+2701.91+523.72+105.96+11655.27+10898.54+2526.49+99.09+1436.63+11341.36+2629.15+103.11+1495+117.31+12903.62+1700.92+2991.29+3080.75+13289.45+1751.8+120.81</f>
        <v>98286.26999999999</v>
      </c>
      <c r="C11" s="17">
        <f>B11</f>
        <v>98286.26999999999</v>
      </c>
      <c r="D11" s="1" t="s">
        <v>79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1593+1593+1593+1500+1593+1593+1593</f>
        <v>11058</v>
      </c>
      <c r="C12" s="17">
        <f t="shared" si="0"/>
        <v>11058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f>905.28+1029.98+679.6+483.45</f>
        <v>3098.31</v>
      </c>
      <c r="C13" s="17">
        <f t="shared" si="0"/>
        <v>3098.31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614682.14</v>
      </c>
      <c r="C14" s="17">
        <f t="shared" si="0"/>
        <v>614682.14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6459.78+8613.04+56.61+6169.03+8229.72+6109.73+5485.35+6043.19+184.4+8057.58+245.98+5542.85+49.13+65.52+7388.23+80.5+107.3+4526.83+4226.19+5634.92+348.43+1988.37+4993.96+3743.71+1518.44+3160.18+4209</f>
        <v>103237.97</v>
      </c>
      <c r="C15" s="17">
        <f t="shared" si="0"/>
        <v>103237.97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69</v>
      </c>
      <c r="B16" s="10">
        <f>176111.28+141461.62+122410.99+36897.22+6796.16</f>
        <v>483677.26999999996</v>
      </c>
      <c r="C16" s="17">
        <f t="shared" si="0"/>
        <v>483677.26999999996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f>1243.94+1916.34+1445.66+1983.58+134.48+1580.14+739.64</f>
        <v>9043.779999999999</v>
      </c>
      <c r="C17" s="17">
        <f t="shared" si="0"/>
        <v>9043.779999999999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>
        <f>2202.72+3304.08+3304.08+3304.08+2202.72+2202.72+2202.72</f>
        <v>18723.12</v>
      </c>
      <c r="C18" s="17">
        <f t="shared" si="0"/>
        <v>18723.12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B22+B23+B24+B25+B26+B27+B29+B30+B33+B36+B40</f>
        <v>133749.01</v>
      </c>
      <c r="C20" s="17">
        <f t="shared" si="0"/>
        <v>133749.01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>
        <f>2242+2242+2242+2242+2808.4</f>
        <v>11776.4</v>
      </c>
      <c r="C22" s="17">
        <f t="shared" si="0"/>
        <v>11776.4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>
        <f>2147.6+2147.6</f>
        <v>4295.2</v>
      </c>
      <c r="C23" s="17">
        <f t="shared" si="0"/>
        <v>4295.2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113</v>
      </c>
      <c r="B24" s="10">
        <v>25960</v>
      </c>
      <c r="C24" s="17">
        <f t="shared" si="0"/>
        <v>25960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>
        <v>671</v>
      </c>
      <c r="C25" s="17">
        <f t="shared" si="0"/>
        <v>671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>
        <v>724.35</v>
      </c>
      <c r="C26" s="17">
        <f t="shared" si="0"/>
        <v>724.35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71</v>
      </c>
      <c r="B27" s="10">
        <f>4885.2+4885.2+4885.2</f>
        <v>14655.599999999999</v>
      </c>
      <c r="C27" s="17">
        <f t="shared" si="0"/>
        <v>14655.599999999999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95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93</v>
      </c>
      <c r="B29" s="10">
        <v>14000</v>
      </c>
      <c r="C29" s="17">
        <f t="shared" si="0"/>
        <v>14000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72</v>
      </c>
      <c r="B30" s="10">
        <f>8325+8325+8325+8325+8325</f>
        <v>41625</v>
      </c>
      <c r="C30" s="17">
        <f t="shared" si="0"/>
        <v>41625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99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16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>
      <c r="A33" s="9" t="s">
        <v>106</v>
      </c>
      <c r="B33" s="10">
        <f>2566+3843+3388</f>
        <v>9797</v>
      </c>
      <c r="C33" s="17">
        <f t="shared" si="0"/>
        <v>9797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18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80</v>
      </c>
      <c r="B36" s="10">
        <v>4244.46</v>
      </c>
      <c r="C36" s="17">
        <f>B36</f>
        <v>4244.46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62</v>
      </c>
      <c r="B37" s="10"/>
      <c r="C37" s="17">
        <f aca="true" t="shared" si="1" ref="C37:C55">SUM(B37:B37)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75" customHeight="1">
      <c r="A40" s="9" t="s">
        <v>107</v>
      </c>
      <c r="B40" s="10">
        <v>6000</v>
      </c>
      <c r="C40" s="17">
        <f t="shared" si="1"/>
        <v>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51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B43+B44+B45+B46+B47+B48+B51+B54+B55+B57</f>
        <v>44319.06</v>
      </c>
      <c r="C42" s="17">
        <f t="shared" si="1"/>
        <v>44319.06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10">
        <f>285.06+274+260</f>
        <v>819.06</v>
      </c>
      <c r="C43" s="17">
        <f t="shared" si="1"/>
        <v>819.06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21</v>
      </c>
      <c r="B44" s="10">
        <f>2400+3360+2880</f>
        <v>8640</v>
      </c>
      <c r="C44" s="17">
        <f t="shared" si="1"/>
        <v>8640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99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73</v>
      </c>
      <c r="B46" s="10">
        <f>4030+3770+4030+3900+4030</f>
        <v>19760</v>
      </c>
      <c r="C46" s="17">
        <f t="shared" si="1"/>
        <v>19760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109</v>
      </c>
      <c r="B47" s="10">
        <v>3000</v>
      </c>
      <c r="C47" s="17">
        <f t="shared" si="1"/>
        <v>3000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110</v>
      </c>
      <c r="B48" s="10">
        <f>900+1200</f>
        <v>2100</v>
      </c>
      <c r="C48" s="17">
        <f t="shared" si="1"/>
        <v>2100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24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74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108</v>
      </c>
      <c r="B51" s="10">
        <f>4000+1000+1650</f>
        <v>6650</v>
      </c>
      <c r="C51" s="17">
        <f t="shared" si="1"/>
        <v>6650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86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31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32</v>
      </c>
      <c r="B54" s="10">
        <v>1000</v>
      </c>
      <c r="C54" s="17">
        <f t="shared" si="1"/>
        <v>1000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10">
        <v>1000</v>
      </c>
      <c r="C55" s="17">
        <f t="shared" si="1"/>
        <v>1000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52</v>
      </c>
      <c r="B56" s="10"/>
      <c r="C56" s="17">
        <f aca="true" t="shared" si="2" ref="C56:C7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111</v>
      </c>
      <c r="B57" s="10">
        <v>1350</v>
      </c>
      <c r="C57" s="17">
        <f t="shared" si="2"/>
        <v>1350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53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92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/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63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65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56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22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23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/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54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55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8">
      <c r="A71" s="11">
        <v>262</v>
      </c>
      <c r="B71" s="12"/>
      <c r="C71" s="17">
        <f aca="true" t="shared" si="3" ref="C71:C90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25</v>
      </c>
      <c r="B72" s="12">
        <f>B74+B75+B76+B77+B78+B79+B80</f>
        <v>69683.84</v>
      </c>
      <c r="C72" s="17">
        <f t="shared" si="3"/>
        <v>69683.84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27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26</v>
      </c>
      <c r="B74" s="10">
        <f>650+650</f>
        <v>1300</v>
      </c>
      <c r="C74" s="17">
        <f t="shared" si="3"/>
        <v>1300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28</v>
      </c>
      <c r="B75" s="10">
        <f>4644+4643</f>
        <v>9287</v>
      </c>
      <c r="C75" s="17">
        <f t="shared" si="3"/>
        <v>9287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>
        <f>225.72+6.59+225.72</f>
        <v>458.03</v>
      </c>
      <c r="C76" s="17">
        <f t="shared" si="3"/>
        <v>458.03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29</v>
      </c>
      <c r="B77" s="10">
        <f>32.64+7.57+10000+20.61+421.99</f>
        <v>10482.81</v>
      </c>
      <c r="C77" s="17">
        <f t="shared" si="3"/>
        <v>10482.81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75</v>
      </c>
      <c r="B78" s="10">
        <f>22246+21710</f>
        <v>43956</v>
      </c>
      <c r="C78" s="17">
        <f t="shared" si="3"/>
        <v>43956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30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48</v>
      </c>
      <c r="B80" s="10">
        <f>3000+200+1000</f>
        <v>4200</v>
      </c>
      <c r="C80" s="17">
        <f t="shared" si="3"/>
        <v>4200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 t="s">
        <v>4</v>
      </c>
      <c r="B81" s="12">
        <f>B84+B86+B87+B88+B90+B92+B93</f>
        <v>0</v>
      </c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78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35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97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84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87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37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64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89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66</v>
      </c>
      <c r="B91" s="10"/>
      <c r="C91" s="17">
        <f aca="true" t="shared" si="4" ref="C91:C116">SUM(B91:B91)</f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36">
      <c r="A92" s="9" t="s">
        <v>88</v>
      </c>
      <c r="B92" s="10"/>
      <c r="C92" s="17">
        <f t="shared" si="4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91</v>
      </c>
      <c r="B93" s="10"/>
      <c r="C93" s="17">
        <f t="shared" si="4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67</v>
      </c>
      <c r="B94" s="10"/>
      <c r="C94" s="17">
        <f t="shared" si="4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14" customFormat="1" ht="18">
      <c r="A95" s="13" t="s">
        <v>2</v>
      </c>
      <c r="B95" s="12">
        <f>B96+B98+B99+B100+B103+B109+B114</f>
        <v>296360.30999999994</v>
      </c>
      <c r="C95" s="17">
        <f t="shared" si="4"/>
        <v>296360.30999999994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">
      <c r="A96" s="9" t="s">
        <v>39</v>
      </c>
      <c r="B96" s="10">
        <f>19272+24090+24453+21420+23430+7106</f>
        <v>119771</v>
      </c>
      <c r="C96" s="17">
        <f t="shared" si="4"/>
        <v>119771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>
      <c r="A97" s="9" t="s">
        <v>76</v>
      </c>
      <c r="B97" s="10"/>
      <c r="C97" s="17">
        <f t="shared" si="4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>
      <c r="A98" s="9" t="s">
        <v>105</v>
      </c>
      <c r="B98" s="10">
        <f>5701.8+1436.5</f>
        <v>7138.3</v>
      </c>
      <c r="C98" s="17">
        <f t="shared" si="4"/>
        <v>7138.3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>
      <c r="A99" s="9" t="s">
        <v>40</v>
      </c>
      <c r="B99" s="10">
        <f>650+5730.6+1561.3+2357+473.5+3323+3804.2+2196.5+1618.35+1430+600+460+740+849.05+1856.1+1550+1090+4888.1+68+2018.7+5506.2+140.6+1275+394.8+975+550+3024.5+2197+2888+234+1145+3981+600+4223.2+8322+165+600+1100+833.35+683.9+1096+278.4+3214+2019.9+900+3171.65+1709+1215+385.7+5618.1+5362.7+306</f>
        <v>101379.39999999997</v>
      </c>
      <c r="C99" s="17">
        <f t="shared" si="4"/>
        <v>101379.39999999997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">
      <c r="A100" s="9" t="s">
        <v>81</v>
      </c>
      <c r="B100" s="10">
        <f>720+1095+2018.2+1424.2+1100.2+800+1244+1520+3209.8+1027+2250+1070+720+4724+1740+740+740+1188+2000+282.15+1425+320+650+3076+264+1736+150+574+792+869.65+200+650+1120+650+3460+560+1530+1838+115.5+1693+1381.8+462.6+1710+762+320+300+91.5+400+720+528+1780</f>
        <v>59741.600000000006</v>
      </c>
      <c r="C100" s="17">
        <f t="shared" si="4"/>
        <v>59741.600000000006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">
      <c r="A101" s="9" t="s">
        <v>94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">
      <c r="A102" s="9" t="s">
        <v>41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3.25" customHeight="1">
      <c r="A103" s="9" t="s">
        <v>42</v>
      </c>
      <c r="B103" s="10">
        <f>1480+740</f>
        <v>2220</v>
      </c>
      <c r="C103" s="17">
        <f t="shared" si="4"/>
        <v>2220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43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44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36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98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45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46</v>
      </c>
      <c r="B109" s="10">
        <v>4200</v>
      </c>
      <c r="C109" s="17">
        <f t="shared" si="4"/>
        <v>4200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47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90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96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36.75" customHeight="1">
      <c r="A113" s="9" t="s">
        <v>68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77</v>
      </c>
      <c r="B114" s="10">
        <v>1910.01</v>
      </c>
      <c r="C114" s="17">
        <f t="shared" si="4"/>
        <v>1910.01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>
      <c r="A115" s="9" t="s">
        <v>85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14" customFormat="1" ht="34.5" customHeight="1">
      <c r="A116" s="13" t="s">
        <v>3</v>
      </c>
      <c r="B116" s="12">
        <f>B95+B72+B42+B20+B14+B13+B12+B11+B7+B4</f>
        <v>1649397.63</v>
      </c>
      <c r="C116" s="17">
        <f t="shared" si="4"/>
        <v>1649397.63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3" ht="18">
      <c r="A118" s="21" t="s">
        <v>101</v>
      </c>
      <c r="B118" s="21"/>
      <c r="C118" s="21"/>
    </row>
    <row r="119" ht="18">
      <c r="A119" s="7" t="s">
        <v>100</v>
      </c>
    </row>
    <row r="120" spans="1:3" ht="37.5" customHeight="1">
      <c r="A120" s="21" t="s">
        <v>103</v>
      </c>
      <c r="B120" s="21"/>
      <c r="C120" s="21"/>
    </row>
  </sheetData>
  <sheetProtection/>
  <mergeCells count="4">
    <mergeCell ref="A1:C1"/>
    <mergeCell ref="A2:C2"/>
    <mergeCell ref="A118:C118"/>
    <mergeCell ref="A120:C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2016-08-01T11:37:44Z</cp:lastPrinted>
  <dcterms:created xsi:type="dcterms:W3CDTF">1996-10-08T23:32:33Z</dcterms:created>
  <dcterms:modified xsi:type="dcterms:W3CDTF">2016-08-02T06:59:14Z</dcterms:modified>
  <cp:category/>
  <cp:version/>
  <cp:contentType/>
  <cp:contentStatus/>
</cp:coreProperties>
</file>