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'!$A$1:$D$95</definedName>
  </definedNames>
  <calcPr fullCalcOnLoad="1"/>
</workbook>
</file>

<file path=xl/sharedStrings.xml><?xml version="1.0" encoding="utf-8"?>
<sst xmlns="http://schemas.openxmlformats.org/spreadsheetml/2006/main" count="87" uniqueCount="84">
  <si>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</si>
  <si>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</si>
  <si>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</si>
  <si>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</si>
  <si>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</si>
  <si>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</si>
  <si>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</si>
  <si>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</si>
  <si>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</si>
  <si>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</si>
  <si>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</si>
  <si>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</si>
  <si>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</si>
  <si>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</si>
  <si>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</si>
  <si>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</si>
  <si>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</si>
  <si>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</si>
  <si>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</si>
  <si>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</si>
  <si>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</si>
  <si>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</si>
  <si>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</si>
  <si>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</si>
  <si>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</si>
  <si>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</si>
  <si>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</si>
  <si>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</si>
  <si>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</si>
  <si>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</si>
  <si>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</si>
  <si>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</si>
  <si>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</si>
  <si>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</si>
  <si>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</si>
  <si>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</si>
  <si>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</si>
  <si>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</si>
  <si>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</si>
  <si>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</si>
  <si>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</si>
  <si>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</si>
  <si>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</si>
  <si>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</si>
  <si>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</si>
  <si>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</si>
  <si>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</si>
  <si>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</si>
  <si>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</si>
  <si>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</si>
  <si>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</si>
  <si>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</si>
  <si>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</si>
  <si>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</si>
  <si>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</si>
  <si>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</si>
  <si>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</si>
  <si>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</si>
  <si>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</si>
  <si>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</si>
  <si>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</si>
  <si>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</si>
  <si>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</si>
  <si>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</si>
  <si>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</si>
  <si>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</si>
  <si>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</si>
  <si>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</si>
  <si>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</si>
  <si>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</si>
  <si>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</si>
  <si>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</si>
  <si>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</si>
  <si>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</si>
  <si>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</si>
  <si>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</si>
  <si>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</si>
  <si>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</si>
  <si>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 xml:space="preserve">от "11" января  2019 г. №    </t>
  </si>
  <si>
    <t>Информация о расходовании средств субвенции за декабрь 2018 г.</t>
  </si>
  <si>
    <t>лицензионные программы</t>
  </si>
  <si>
    <t>принтер</t>
  </si>
  <si>
    <t>хоз.товары</t>
  </si>
  <si>
    <t>USB адаптер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</si>
</sst>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selection activeCell="B78" sqref="B78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71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65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78</v>
      </c>
      <c r="B13" s="25"/>
      <c r="C13" s="25"/>
      <c r="D13" s="25"/>
      <c r="E13"/>
    </row>
    <row r="14" spans="1:5" ht="42" customHeight="1">
      <c r="A14" s="28" t="s">
        <v>79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70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</f>
        <v>6418284.730000002</v>
      </c>
      <c r="C17" s="17">
        <f aca="true" t="shared" si="0" ref="C17:C34">SUM(B17:B17)</f>
        <v>6418284.730000002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286+1909.67+193700+61857+257041.14+4013.89+1086+7266.12+191500+254422.29+1049+62063+7020.88+274+1834.13+3958.51+188700+3756.6+21429.66+2677+250214+60095+5967.16+892+4051.62+12620.84+1467+108+722.7+176300+1889+12639.98+239842.56+10158.42+56648+4138.29+1518+618+3758.86+191700+4500+5456.49+816+21259.2+3177+44089.92+4331.68+246488.29+6589+60698+164116.92+24523+5566+37243.32+5386.43+3651+805+166000+32216+27194.6+215599.12+57524.76+8140+42742+147029.91+8022.18+1770+11842.48+11409.08+1705+958+71100+143+800+23507.2+3512+97919.65+1488.36+24541+2731.28+1838.3+275+2264+17953.76+502+2800+3356.93+63000+2818.71+630+1742.99+339+2951+13812.6+11736.58+2185.41+171366.22+16375.94+2447+28600+2395.08+1200+8028.66+194800+3273+21903+7941.9+1187+334.9+2430.95+55382+227737.49+763+5110+256+1709.6+4268.89+6700+170400+371+2481.92+637.34+95+48370.16+3967.95+58875+202638.69+3637.02+109+726.9+196700+667+4466.48+256647.86+57466+5234.29+782+4759+3979.94+1497.97+224+195900+4764.47+19707+71584+2945+308445.64</f>
        <v>6418284.730000002</v>
      </c>
      <c r="C18" s="17">
        <f t="shared" si="0"/>
        <v>6418284.730000002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28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3400</v>
      </c>
      <c r="C20" s="17">
        <f t="shared" si="0"/>
        <v>3400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36</v>
      </c>
      <c r="B21" s="10">
        <f>50+50+50+50+50+50+50+50+50+50+50+50+50+50+50+50+50+50+50+50+50+50+50+50</f>
        <v>1200</v>
      </c>
      <c r="C21" s="17">
        <f t="shared" si="0"/>
        <v>1200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10">
        <f>500+500+600+600</f>
        <v>2200</v>
      </c>
      <c r="C23" s="17">
        <f t="shared" si="0"/>
        <v>2200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+114226.19+15057.09+1038.42+26479.71+27544.06+118817.55+1080.16+15662.31+26080.03+1022.75+14829.82+112502.08+28241.57+1107.51+16058.93+121826.38+28726.9+217928.19+1981.17+50519.71+450.61+6533.9+49567.51+11490.65+16485.29+71113.03+646.48+9373.99+16688.8+1150.95+126604.72+29349.28+25621.25+110523.03+14568.95+1004.75+116394.32+1058.14+26982.32+15342.89+17658.98+31055.43+133964.59+1217.86</f>
        <v>1931594.79</v>
      </c>
      <c r="C24" s="17">
        <f t="shared" si="0"/>
        <v>1931594.79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986.16+1753.13+2990+2990+2470.09+2470.09+1802.69+2990+2470.09+1932.01+2470.09+2990+1720.79+1692.24+2470.09+2990+2470.09+2990+1793.48+2470.09+2990+1870.18+1913.61+2470.09+2990+2990+2470.09+1783.81+2990+2470.09+1701.21+2470.09+2990+1845.17+2005.52+2990+2470.09</f>
        <v>88321.08</v>
      </c>
      <c r="C25" s="17">
        <f t="shared" si="0"/>
        <v>88321.08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35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 t="s">
        <v>43</v>
      </c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19800</v>
      </c>
      <c r="C33" s="17">
        <f t="shared" si="0"/>
        <v>19800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38</v>
      </c>
      <c r="B37" s="10">
        <f>9900+9900</f>
        <v>19800</v>
      </c>
      <c r="C37" s="17">
        <f t="shared" si="1"/>
        <v>19800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61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B42+B43+B44+B45+B46+B47+B49+B50+B51+B52+B48</f>
        <v>183354</v>
      </c>
      <c r="C41" s="17">
        <f t="shared" si="1"/>
        <v>183354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39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63</v>
      </c>
      <c r="B43" s="10">
        <v>28400</v>
      </c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40</v>
      </c>
      <c r="B44" s="10">
        <f>25000+14256+10000</f>
        <v>49256</v>
      </c>
      <c r="C44" s="17">
        <f>SUM(B44:B44)</f>
        <v>49256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75</v>
      </c>
      <c r="B45" s="10">
        <f>1290+3010</f>
        <v>4300</v>
      </c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42</v>
      </c>
      <c r="B46" s="10">
        <f>6930+500</f>
        <v>7430</v>
      </c>
      <c r="C46" s="17">
        <f aca="true" t="shared" si="2" ref="C46:C72">SUM(B46:B46)</f>
        <v>7430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62</v>
      </c>
      <c r="B47" s="10">
        <f>1500+1500+1500+1500+1500+1500+1500+1500+1500+1500+1500+1500</f>
        <v>18000</v>
      </c>
      <c r="C47" s="17">
        <f t="shared" si="2"/>
        <v>18000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80</v>
      </c>
      <c r="B48" s="10">
        <v>10080</v>
      </c>
      <c r="C48" s="1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58</v>
      </c>
      <c r="B49" s="10">
        <f>6400+3000</f>
        <v>9400</v>
      </c>
      <c r="C49" s="17">
        <f t="shared" si="2"/>
        <v>9400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74</v>
      </c>
      <c r="B50" s="10">
        <f>2000+2000+2000+2000+2000+2000+2000+2000+2000+2000+2000+2000+2000+2000+2000+2000+2000+2000+2000</f>
        <v>38000</v>
      </c>
      <c r="C50" s="17">
        <f t="shared" si="2"/>
        <v>38000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57</v>
      </c>
      <c r="B51" s="10">
        <v>9198</v>
      </c>
      <c r="C51" s="17">
        <f t="shared" si="2"/>
        <v>9198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>
        <f>6290+3000</f>
        <v>9290</v>
      </c>
      <c r="C52" s="17">
        <f t="shared" si="2"/>
        <v>9290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13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15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14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16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19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17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>
      <c r="A61" s="9" t="s">
        <v>18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25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4" customFormat="1" ht="18">
      <c r="A63" s="11" t="s">
        <v>4</v>
      </c>
      <c r="B63" s="12">
        <f>B64+B65+B66+B67+B68+B69+B70+B71+B72+B73+B74+B75+B76</f>
        <v>489777.15</v>
      </c>
      <c r="C63" s="17">
        <f t="shared" si="2"/>
        <v>489777.15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68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20</v>
      </c>
      <c r="B65" s="10">
        <f>23794+132950+6066+31827.15</f>
        <v>194637.15</v>
      </c>
      <c r="C65" s="17">
        <f t="shared" si="2"/>
        <v>194637.15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21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81</v>
      </c>
      <c r="B67" s="10">
        <v>21300</v>
      </c>
      <c r="C67" s="17">
        <f t="shared" si="2"/>
        <v>21300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23</v>
      </c>
      <c r="B68" s="10">
        <v>249340</v>
      </c>
      <c r="C68" s="17">
        <f t="shared" si="2"/>
        <v>249340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24</v>
      </c>
      <c r="B69" s="10">
        <v>24500</v>
      </c>
      <c r="C69" s="17">
        <f t="shared" si="2"/>
        <v>24500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22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31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32</v>
      </c>
      <c r="B73" s="10"/>
      <c r="C73" s="17">
        <f aca="true" t="shared" si="3" ref="C73:C88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33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34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67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14" customFormat="1" ht="18">
      <c r="A77" s="13" t="s">
        <v>2</v>
      </c>
      <c r="B77" s="12">
        <f>B78+B79+B80+B81+B82+B83+B84+B85+B86+B87</f>
        <v>127668.25</v>
      </c>
      <c r="C77" s="17">
        <f t="shared" si="3"/>
        <v>127668.25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77</v>
      </c>
      <c r="B78" s="10">
        <f>5200+3950</f>
        <v>9150</v>
      </c>
      <c r="C78" s="17">
        <f t="shared" si="3"/>
        <v>9150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72</v>
      </c>
      <c r="B79" s="10">
        <f>2964.06+6916.14</f>
        <v>9880.2</v>
      </c>
      <c r="C79" s="17">
        <f>B79</f>
        <v>9880.2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41</v>
      </c>
      <c r="B80" s="10">
        <v>7003</v>
      </c>
      <c r="C80" s="17">
        <f>B80</f>
        <v>7003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82</v>
      </c>
      <c r="B81" s="10">
        <f>647.7+1050+2000</f>
        <v>3697.7</v>
      </c>
      <c r="C81" s="17">
        <f>B81</f>
        <v>3697.7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83</v>
      </c>
      <c r="B82" s="10">
        <v>3300</v>
      </c>
      <c r="C82" s="17">
        <f>B82</f>
        <v>3300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66</v>
      </c>
      <c r="B83" s="10">
        <f>8750+16898.35</f>
        <v>25648.35</v>
      </c>
      <c r="C83" s="17">
        <f t="shared" si="3"/>
        <v>25648.35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60</v>
      </c>
      <c r="B84" s="10">
        <v>3694</v>
      </c>
      <c r="C84" s="17">
        <f t="shared" si="3"/>
        <v>3694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1.75" customHeight="1">
      <c r="A85" s="9" t="s">
        <v>73</v>
      </c>
      <c r="B85" s="10">
        <v>3329</v>
      </c>
      <c r="C85" s="17">
        <f t="shared" si="3"/>
        <v>3329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customHeight="1">
      <c r="A86" s="9" t="s">
        <v>69</v>
      </c>
      <c r="B86" s="10">
        <v>30447.2</v>
      </c>
      <c r="C86" s="17">
        <f t="shared" si="3"/>
        <v>30447.2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59</v>
      </c>
      <c r="B87" s="10">
        <v>31518.8</v>
      </c>
      <c r="C87" s="17">
        <f t="shared" si="3"/>
        <v>31518.8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14" customFormat="1" ht="34.5" customHeight="1">
      <c r="A88" s="13" t="s">
        <v>3</v>
      </c>
      <c r="B88" s="12">
        <f>B77+B63+B41+B33+B25+B24+B20+B17</f>
        <v>9262200.000000002</v>
      </c>
      <c r="C88" s="17">
        <f t="shared" si="3"/>
        <v>9262200.000000002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3:4" ht="18">
      <c r="C89" s="22"/>
      <c r="D89" s="21"/>
    </row>
    <row r="90" spans="1:3" ht="38.25" customHeight="1">
      <c r="A90" s="26" t="s">
        <v>76</v>
      </c>
      <c r="B90" s="26"/>
      <c r="C90" s="26"/>
    </row>
    <row r="91" ht="18">
      <c r="A91" s="7" t="s">
        <v>45</v>
      </c>
    </row>
    <row r="92" spans="1:3" ht="29.25" customHeight="1">
      <c r="A92" s="27" t="s">
        <v>64</v>
      </c>
      <c r="B92" s="27"/>
      <c r="C92" s="27"/>
    </row>
  </sheetData>
  <sheetProtection/>
  <mergeCells count="17">
    <mergeCell ref="A90:C90"/>
    <mergeCell ref="A92:C92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2019-01-11T06:47:40Z</dcterms:modified>
  <cp:category/>
  <cp:version/>
  <cp:contentType/>
  <cp:contentStatus/>
</cp:coreProperties>
</file>