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'!$A$1:$C$150</definedName>
  </definedNames>
  <calcPr fullCalcOnLoad="1"/>
</workbook>
</file>

<file path=xl/sharedStrings.xml><?xml version="1.0" encoding="utf-8"?>
<sst xmlns="http://schemas.openxmlformats.org/spreadsheetml/2006/main" count="140" uniqueCount="138">
  <si>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</si>
  <si>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</si>
  <si>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</si>
  <si>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</si>
  <si>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</si>
  <si>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</si>
  <si>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</si>
  <si>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</si>
  <si>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</si>
  <si>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</si>
  <si>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дератизация</t>
  </si>
  <si>
    <t>борьба с клещами</t>
  </si>
  <si>
    <t>ремонт водопровода</t>
  </si>
  <si>
    <t>тех.осмотр (диагност. автобусов )</t>
  </si>
  <si>
    <t>ПТО газ.оборудования</t>
  </si>
  <si>
    <t>проф.испытание эл.оборудования до 1000 В</t>
  </si>
  <si>
    <t>поверка средст защиты</t>
  </si>
  <si>
    <t>медосмотр сотрудников</t>
  </si>
  <si>
    <t>медосмотр водителей</t>
  </si>
  <si>
    <t>подписка</t>
  </si>
  <si>
    <t>аттестация рабочих мест</t>
  </si>
  <si>
    <t>страхование котельной</t>
  </si>
  <si>
    <t>экспертиза докум опо</t>
  </si>
  <si>
    <t>утилизация ртут.содерж.ламп</t>
  </si>
  <si>
    <t>изготовл.псд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</si>
  <si>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</si>
  <si>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</si>
  <si>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</si>
  <si>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</si>
  <si>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</si>
  <si>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</si>
  <si>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обучение по охране труда</t>
  </si>
  <si>
    <t>пож.технич.минимум</t>
  </si>
  <si>
    <t>тех.обслуживание охраннотревож.сигнализации сигнализации</t>
  </si>
  <si>
    <t>инвентаризация источн.загрязнения</t>
  </si>
  <si>
    <t>налог за загрязнение окр.среды</t>
  </si>
  <si>
    <t>огнетушители</t>
  </si>
  <si>
    <t>орг.техника</t>
  </si>
  <si>
    <t>ГСМ</t>
  </si>
  <si>
    <t>питание ДОУ</t>
  </si>
  <si>
    <t>бутылированная вода</t>
  </si>
  <si>
    <t>моющие средства</t>
  </si>
  <si>
    <t>канцел.товары</t>
  </si>
  <si>
    <t>гос.пошлина</t>
  </si>
  <si>
    <t xml:space="preserve">трудовое соглашение </t>
  </si>
  <si>
    <t>обучение отв за теплохоз.и эл.хоз</t>
  </si>
  <si>
    <t>кап.рем.канализации</t>
  </si>
  <si>
    <t>отщип по огнезащ.обработке дер.констр.</t>
  </si>
  <si>
    <t>установка элсчетчика</t>
  </si>
  <si>
    <t>тех.инвентаризация</t>
  </si>
  <si>
    <t>экспертиза столовой сэс</t>
  </si>
  <si>
    <t>211 в т.ч.</t>
  </si>
  <si>
    <t>оплата труда</t>
  </si>
  <si>
    <t>премия</t>
  </si>
  <si>
    <t>итого</t>
  </si>
  <si>
    <t>метод.литерат.</t>
  </si>
  <si>
    <t>зправка картриджей</t>
  </si>
  <si>
    <t>неэксклюзивное право пользования программы для ЭВМ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</si>
  <si>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</si>
  <si>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</si>
  <si>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</si>
  <si>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</si>
  <si>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</si>
  <si>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</si>
  <si>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приобретение прграммы по заполнению аттестатов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</si>
  <si>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</si>
  <si>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</si>
  <si>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</si>
  <si>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</si>
  <si>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</si>
  <si>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техническое обслуживание пожарной сигнализации</t>
  </si>
  <si>
    <t>охранные услуги</t>
  </si>
  <si>
    <t>проверка достоверность   сметной документации</t>
  </si>
  <si>
    <t>налог на имущество</t>
  </si>
  <si>
    <t>проверка   огнезащитной обработки деревянных конструкций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</si>
  <si>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</si>
  <si>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</si>
  <si>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</si>
  <si>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</si>
  <si>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</si>
  <si>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</si>
  <si>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</si>
  <si>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</si>
  <si>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</si>
  <si>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активация блока СКЗИ,калибровка,подключение к серверу</t>
  </si>
  <si>
    <t>огнезащитная обработка деревянных конструкций</t>
  </si>
  <si>
    <t>бумага для офисной техники</t>
  </si>
  <si>
    <t>знаки пожарной безопасности</t>
  </si>
  <si>
    <t>страхование автобуса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</si>
  <si>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</si>
  <si>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</si>
  <si>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</si>
  <si>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</si>
  <si>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</si>
  <si>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</si>
  <si>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</si>
  <si>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</si>
  <si>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</si>
  <si>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</si>
  <si>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</si>
  <si>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</si>
  <si>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тех.обслуживание системы видеонаблюдения</t>
  </si>
  <si>
    <t>ремонт электрооборудования</t>
  </si>
  <si>
    <t>БТИ изготовление технических паспортов</t>
  </si>
  <si>
    <t>тестирование учащихся</t>
  </si>
  <si>
    <t>обучение по оказанию 1 помощи пострадавшим</t>
  </si>
  <si>
    <t>флаги РО и РФ</t>
  </si>
  <si>
    <t>смесители</t>
  </si>
  <si>
    <t>замена приборов учета воды</t>
  </si>
  <si>
    <t>Гл.бухгалтер                                                                                Е.Н. Чуприна</t>
  </si>
  <si>
    <t>Муниципальное бюджетное                                                                     Администрации Куйбышевского района</t>
  </si>
  <si>
    <t>общеобразовательное учреждение                                                                              Л.В. Шипико</t>
  </si>
  <si>
    <t xml:space="preserve">РОССИЙСКОЙ ФЕДЕРАЦИИ                                                               Заведующему отделом образования  </t>
  </si>
  <si>
    <t>полотно для мытья пола</t>
  </si>
  <si>
    <t>извещатель пожарный</t>
  </si>
  <si>
    <t>гигиеническое обучение</t>
  </si>
  <si>
    <t>покупка товара для ремонта системы отопления</t>
  </si>
  <si>
    <t>Директор МБОУ Русская СОШ                                                 Г.В. Колинько</t>
  </si>
  <si>
    <t>установка доводчиков</t>
  </si>
  <si>
    <t>присоединение к электросетям</t>
  </si>
  <si>
    <t>установка программы Windows</t>
  </si>
  <si>
    <t>жесткий диск</t>
  </si>
  <si>
    <t>узлы учета</t>
  </si>
  <si>
    <t>ремонт электроосвещения</t>
  </si>
  <si>
    <t>обучение заместителей директора</t>
  </si>
  <si>
    <t xml:space="preserve">водонагреватель </t>
  </si>
  <si>
    <t>роутер</t>
  </si>
  <si>
    <t>бензотример</t>
  </si>
  <si>
    <t>диэлектрические товары</t>
  </si>
  <si>
    <t>СИЗ</t>
  </si>
  <si>
    <t>конфорки</t>
  </si>
  <si>
    <t>лакокрасочный материал</t>
  </si>
  <si>
    <t>дезсредства</t>
  </si>
  <si>
    <t>вывоз ТКО</t>
  </si>
  <si>
    <t xml:space="preserve">от "08" мая 2020 г. №    </t>
  </si>
  <si>
    <t>Информация о расходовании средств местного бюджета  (школа)                                                             за апрель 2020 года</t>
  </si>
  <si>
    <t>облучатель-рециркулятор</t>
  </si>
  <si>
    <t>2020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</si>
</sst>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sz val="14"/>
      <color theme="1"/>
      <name val="Times New Roman"/>
      <family val="1"/>
    </font>
    <font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184" fontId="47" fillId="0" borderId="11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9" fillId="0" borderId="0" xfId="0" applyFont="1" applyAlignment="1">
      <alignment horizontal="center"/>
    </xf>
    <xf numFmtId="180" fontId="6" fillId="0" borderId="0" xfId="0" applyNumberFormat="1" applyFont="1" applyFill="1" applyBorder="1" applyAlignment="1">
      <alignment horizont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183" fontId="6" fillId="0" borderId="0" xfId="0" applyNumberFormat="1" applyFont="1" applyFill="1" applyBorder="1" applyAlignment="1">
      <alignment horizontal="left" wrapText="1"/>
    </xf>
    <xf numFmtId="0" fontId="50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7"/>
  <sheetViews>
    <sheetView tabSelected="1" view="pageBreakPreview" zoomScaleSheetLayoutView="100" zoomScalePageLayoutView="0" workbookViewId="0" topLeftCell="A4">
      <selection activeCell="A10" sqref="A10:D10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0.140625" style="3" customWidth="1"/>
    <col min="4" max="4" width="8.421875" style="2" customWidth="1"/>
    <col min="5" max="16384" width="9.140625" style="2" customWidth="1"/>
  </cols>
  <sheetData>
    <row r="1" spans="1:5" ht="15">
      <c r="A1" s="26" t="s">
        <v>92</v>
      </c>
      <c r="B1" s="26"/>
      <c r="C1" s="26"/>
      <c r="D1" s="26"/>
      <c r="E1" s="26"/>
    </row>
    <row r="2" spans="1:5" ht="15">
      <c r="A2" s="26" t="s">
        <v>112</v>
      </c>
      <c r="B2" s="26"/>
      <c r="C2" s="26"/>
      <c r="D2" s="26"/>
      <c r="E2" s="19"/>
    </row>
    <row r="3" spans="1:5" ht="15">
      <c r="A3" s="27" t="s">
        <v>110</v>
      </c>
      <c r="B3" s="27"/>
      <c r="C3" s="27"/>
      <c r="D3" s="27"/>
      <c r="E3" s="19"/>
    </row>
    <row r="4" spans="1:5" ht="15">
      <c r="A4" s="26" t="s">
        <v>111</v>
      </c>
      <c r="B4" s="26"/>
      <c r="C4" s="26"/>
      <c r="D4" s="26"/>
      <c r="E4" s="26"/>
    </row>
    <row r="5" spans="1:5" ht="15">
      <c r="A5" s="26" t="s">
        <v>93</v>
      </c>
      <c r="B5" s="26"/>
      <c r="C5" s="26"/>
      <c r="D5" s="26"/>
      <c r="E5" s="19"/>
    </row>
    <row r="6" spans="1:5" ht="15">
      <c r="A6" s="26" t="s">
        <v>94</v>
      </c>
      <c r="B6" s="26"/>
      <c r="C6" s="26"/>
      <c r="D6" s="26"/>
      <c r="E6" s="19"/>
    </row>
    <row r="7" spans="1:5" ht="15">
      <c r="A7" s="26" t="s">
        <v>95</v>
      </c>
      <c r="B7" s="26"/>
      <c r="C7" s="26"/>
      <c r="D7" s="26"/>
      <c r="E7" s="19"/>
    </row>
    <row r="8" spans="1:5" ht="15">
      <c r="A8" s="26" t="s">
        <v>96</v>
      </c>
      <c r="B8" s="26"/>
      <c r="C8" s="26"/>
      <c r="D8" s="26"/>
      <c r="E8" s="19"/>
    </row>
    <row r="9" spans="1:5" ht="15">
      <c r="A9" s="26" t="s">
        <v>97</v>
      </c>
      <c r="B9" s="26"/>
      <c r="C9" s="26"/>
      <c r="D9" s="26"/>
      <c r="E9" s="19"/>
    </row>
    <row r="10" spans="1:5" ht="15">
      <c r="A10" s="26" t="s">
        <v>98</v>
      </c>
      <c r="B10" s="26"/>
      <c r="C10" s="26"/>
      <c r="D10" s="26"/>
      <c r="E10" s="19"/>
    </row>
    <row r="11" spans="1:5" ht="15">
      <c r="A11" s="27" t="s">
        <v>99</v>
      </c>
      <c r="B11" s="27"/>
      <c r="C11" s="27"/>
      <c r="D11" s="27"/>
      <c r="E11" s="20"/>
    </row>
    <row r="12" spans="1:5" ht="20.25" customHeight="1">
      <c r="A12" s="27" t="s">
        <v>100</v>
      </c>
      <c r="B12" s="27"/>
      <c r="C12" s="27"/>
      <c r="D12" s="27"/>
      <c r="E12" s="20"/>
    </row>
    <row r="13" spans="1:5" ht="14.25" customHeight="1">
      <c r="A13" s="27" t="s">
        <v>134</v>
      </c>
      <c r="B13" s="27"/>
      <c r="C13" s="27"/>
      <c r="D13" s="27"/>
      <c r="E13" s="21"/>
    </row>
    <row r="14" spans="1:5" ht="41.25" customHeight="1">
      <c r="A14" s="30" t="s">
        <v>135</v>
      </c>
      <c r="B14" s="31"/>
      <c r="C14" s="31"/>
      <c r="D14" s="31"/>
      <c r="E14"/>
    </row>
    <row r="15" spans="1:5" ht="3.75" customHeight="1">
      <c r="A15" s="28"/>
      <c r="B15" s="28"/>
      <c r="C15" s="28"/>
      <c r="D15" s="24"/>
      <c r="E15"/>
    </row>
    <row r="16" spans="1:5" ht="49.5" customHeight="1">
      <c r="A16" s="25" t="s">
        <v>91</v>
      </c>
      <c r="B16" s="25"/>
      <c r="C16" s="25"/>
      <c r="D16" s="25"/>
      <c r="E16"/>
    </row>
    <row r="17" spans="1:14" s="4" customFormat="1" ht="60" customHeight="1">
      <c r="A17" s="8"/>
      <c r="B17" s="15" t="s">
        <v>137</v>
      </c>
      <c r="C17" s="16" t="s">
        <v>54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s="14" customFormat="1" ht="18">
      <c r="A18" s="11" t="s">
        <v>51</v>
      </c>
      <c r="B18" s="17">
        <f>B19</f>
        <v>322770.28</v>
      </c>
      <c r="C18" s="17">
        <f aca="true" t="shared" si="0" ref="C18:C51">SUM(B18:B18)</f>
        <v>322770.28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52</v>
      </c>
      <c r="B19" s="18">
        <f>227391.97+95378.31</f>
        <v>322770.28</v>
      </c>
      <c r="C19" s="17">
        <f t="shared" si="0"/>
        <v>322770.28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 t="s">
        <v>53</v>
      </c>
      <c r="B20" s="18"/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/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69</v>
      </c>
      <c r="B22" s="10"/>
      <c r="C22" s="17">
        <f t="shared" si="0"/>
        <v>0</v>
      </c>
      <c r="D22" s="1"/>
      <c r="E22" s="1"/>
      <c r="F22" s="1" t="s">
        <v>78</v>
      </c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77</v>
      </c>
      <c r="B23" s="10"/>
      <c r="C23" s="17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>
      <c r="A24" s="9" t="s">
        <v>55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f>58221.87+25791.81</f>
        <v>84013.68000000001</v>
      </c>
      <c r="C25" s="17">
        <f>B25</f>
        <v>84013.68000000001</v>
      </c>
      <c r="D25" s="1" t="s">
        <v>75</v>
      </c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>
      <c r="A26" s="11">
        <v>221</v>
      </c>
      <c r="B26" s="12">
        <f>4176+1620</f>
        <v>5796</v>
      </c>
      <c r="C26" s="17">
        <f t="shared" si="0"/>
        <v>5796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1">
        <v>222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21" customHeight="1">
      <c r="A28" s="13" t="s">
        <v>6</v>
      </c>
      <c r="B28" s="12">
        <f>B29+B30+B31+B32+B33</f>
        <v>398477.61999999994</v>
      </c>
      <c r="C28" s="17">
        <f t="shared" si="0"/>
        <v>398477.61999999994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7</v>
      </c>
      <c r="B29" s="10">
        <f>14488.81+7035.89+15471.39+28401.14+11867.04</f>
        <v>77264.26999999999</v>
      </c>
      <c r="C29" s="17">
        <f t="shared" si="0"/>
        <v>77264.26999999999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68</v>
      </c>
      <c r="B30" s="10">
        <f>61864.92+150709.62+99356.87</f>
        <v>311931.41</v>
      </c>
      <c r="C30" s="17">
        <f>SUM(B30:B30)</f>
        <v>311931.41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8</v>
      </c>
      <c r="B31" s="10">
        <f>1044.48+1305.6+739.84</f>
        <v>3089.92</v>
      </c>
      <c r="C31" s="17">
        <f>SUM(B31:B31)</f>
        <v>3089.92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>
      <c r="A32" s="9" t="s">
        <v>9</v>
      </c>
      <c r="B32" s="10">
        <v>4983.52</v>
      </c>
      <c r="C32" s="17">
        <f t="shared" si="0"/>
        <v>4983.52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21" customHeight="1">
      <c r="A33" s="9" t="s">
        <v>133</v>
      </c>
      <c r="B33" s="10">
        <v>1208.5</v>
      </c>
      <c r="C33" s="17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24" customHeight="1">
      <c r="A34" s="11">
        <v>224</v>
      </c>
      <c r="B34" s="12"/>
      <c r="C34" s="17">
        <f>SUM(B34:B34)</f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s="14" customFormat="1" ht="27" customHeight="1">
      <c r="A35" s="13" t="s">
        <v>0</v>
      </c>
      <c r="B35" s="12">
        <f>B36+B37+B38+B39+B40+B41+B42+B43+B44+B45+B46+B47+B48+B49+B50+B51+B52+B53+B54+B55+B56</f>
        <v>60253.5</v>
      </c>
      <c r="C35" s="17">
        <f t="shared" si="0"/>
        <v>60253.5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21.75" customHeight="1" hidden="1">
      <c r="A36" s="9"/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10</v>
      </c>
      <c r="B37" s="10">
        <f>5040+1008+2016</f>
        <v>8064</v>
      </c>
      <c r="C37" s="17">
        <f t="shared" si="0"/>
        <v>8064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11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123</v>
      </c>
      <c r="B39" s="10">
        <v>4737</v>
      </c>
      <c r="C39" s="17">
        <f t="shared" si="0"/>
        <v>4737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13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14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36">
      <c r="A42" s="9" t="s">
        <v>101</v>
      </c>
      <c r="B42" s="10"/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36">
      <c r="A43" s="9" t="s">
        <v>85</v>
      </c>
      <c r="B43" s="10">
        <v>16680</v>
      </c>
      <c r="C43" s="17">
        <f t="shared" si="0"/>
        <v>16680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8">
      <c r="A44" s="9" t="s">
        <v>122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36">
      <c r="A45" s="9" t="s">
        <v>70</v>
      </c>
      <c r="B45" s="10">
        <f>10257.5+10257.5+10257.5</f>
        <v>30772.5</v>
      </c>
      <c r="C45" s="17">
        <f t="shared" si="0"/>
        <v>30772.5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8">
      <c r="A46" s="9" t="s">
        <v>118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8">
      <c r="A47" s="9" t="s">
        <v>108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">
      <c r="A48" s="9" t="s">
        <v>103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36">
      <c r="A49" s="9" t="s">
        <v>15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8">
      <c r="A50" s="9" t="s">
        <v>16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8">
      <c r="A51" s="9" t="s">
        <v>76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">
      <c r="A52" s="9" t="s">
        <v>56</v>
      </c>
      <c r="B52" s="10"/>
      <c r="C52" s="17">
        <f aca="true" t="shared" si="1" ref="C52:C70">SUM(B52:B52)</f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8">
      <c r="A53" s="9" t="s">
        <v>102</v>
      </c>
      <c r="B53" s="10"/>
      <c r="C53" s="17">
        <f t="shared" si="1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">
      <c r="A54" s="9" t="s">
        <v>12</v>
      </c>
      <c r="B54" s="10"/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36">
      <c r="A55" s="9" t="s">
        <v>33</v>
      </c>
      <c r="B55" s="10"/>
      <c r="C55" s="17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8">
      <c r="A56" s="9" t="s">
        <v>46</v>
      </c>
      <c r="B56" s="10"/>
      <c r="C56" s="17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>
      <c r="A57" s="13" t="s">
        <v>1</v>
      </c>
      <c r="B57" s="12">
        <f>B58+B59+B60+B61+B62+B63+B64+B65+B66+B67+B68+B69+B70+B71+B72+B73+B75+B74+B75+B76+B77+B78+B79+B80+B81+B82+B83+B84+B85+B86+B87+B88+B89+B91+B90+B91+B92+B93+B94+B95+B96+B97</f>
        <v>82755.6</v>
      </c>
      <c r="C57" s="17">
        <f t="shared" si="1"/>
        <v>82755.6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17</v>
      </c>
      <c r="B58" s="10"/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18</v>
      </c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88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71</v>
      </c>
      <c r="B61" s="10">
        <f>5319.6+4976.4+5319.6+51040</f>
        <v>66655.6</v>
      </c>
      <c r="C61" s="17">
        <f t="shared" si="1"/>
        <v>66655.6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119</v>
      </c>
      <c r="B62" s="22"/>
      <c r="C62" s="17">
        <f t="shared" si="1"/>
        <v>0</v>
      </c>
      <c r="D62" s="23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36">
      <c r="A63" s="9" t="s">
        <v>89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23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36">
      <c r="A65" s="9" t="s">
        <v>72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124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104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31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32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45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122</v>
      </c>
      <c r="B71" s="10">
        <f>1100+1100+1100</f>
        <v>3300</v>
      </c>
      <c r="C71" s="17">
        <f aca="true" t="shared" si="2" ref="C71:C95">SUM(B71:B71)</f>
        <v>3300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36">
      <c r="A72" s="9" t="s">
        <v>105</v>
      </c>
      <c r="B72" s="10">
        <v>5100</v>
      </c>
      <c r="C72" s="17">
        <f t="shared" si="2"/>
        <v>5100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 t="s">
        <v>47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/>
      <c r="B74" s="10"/>
      <c r="C74" s="17">
        <f t="shared" si="2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36">
      <c r="A75" s="9" t="s">
        <v>84</v>
      </c>
      <c r="B75" s="10"/>
      <c r="C75" s="17">
        <f t="shared" si="2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>
      <c r="A76" s="9" t="s">
        <v>115</v>
      </c>
      <c r="B76" s="10"/>
      <c r="C76" s="17">
        <f t="shared" si="2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36">
      <c r="A77" s="9" t="s">
        <v>101</v>
      </c>
      <c r="B77" s="10">
        <v>7700</v>
      </c>
      <c r="C77" s="17">
        <f t="shared" si="2"/>
        <v>7700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18">
      <c r="A78" s="9" t="s">
        <v>120</v>
      </c>
      <c r="B78" s="10"/>
      <c r="C78" s="17">
        <f t="shared" si="2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36">
      <c r="A79" s="9" t="s">
        <v>57</v>
      </c>
      <c r="B79" s="10"/>
      <c r="C79" s="17">
        <f t="shared" si="2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8">
      <c r="A80" s="9" t="s">
        <v>59</v>
      </c>
      <c r="B80" s="10"/>
      <c r="C80" s="17">
        <f t="shared" si="2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6" customFormat="1" ht="18">
      <c r="A81" s="9" t="s">
        <v>50</v>
      </c>
      <c r="B81" s="10"/>
      <c r="C81" s="17">
        <f t="shared" si="2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s="6" customFormat="1" ht="18">
      <c r="A82" s="9" t="s">
        <v>61</v>
      </c>
      <c r="B82" s="10"/>
      <c r="C82" s="17">
        <f t="shared" si="2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8">
      <c r="A83" s="9" t="s">
        <v>62</v>
      </c>
      <c r="B83" s="10"/>
      <c r="C83" s="17">
        <f t="shared" si="2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18">
      <c r="A84" s="9" t="s">
        <v>63</v>
      </c>
      <c r="B84" s="10"/>
      <c r="C84" s="17">
        <f t="shared" si="2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8">
      <c r="A85" s="9" t="s">
        <v>20</v>
      </c>
      <c r="B85" s="10"/>
      <c r="C85" s="17">
        <f t="shared" si="2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36">
      <c r="A86" s="9" t="s">
        <v>74</v>
      </c>
      <c r="B86" s="10"/>
      <c r="C86" s="17">
        <f t="shared" si="2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6" customFormat="1" ht="18">
      <c r="A87" s="9" t="s">
        <v>21</v>
      </c>
      <c r="B87" s="10"/>
      <c r="C87" s="17">
        <f t="shared" si="2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s="6" customFormat="1" ht="18">
      <c r="A88" s="9" t="s">
        <v>22</v>
      </c>
      <c r="B88" s="10"/>
      <c r="C88" s="17">
        <f t="shared" si="2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6" customFormat="1" ht="18">
      <c r="A89" s="9" t="s">
        <v>34</v>
      </c>
      <c r="B89" s="10"/>
      <c r="C89" s="17">
        <f t="shared" si="2"/>
        <v>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8">
      <c r="A90" s="9"/>
      <c r="B90" s="10"/>
      <c r="C90" s="17">
        <f t="shared" si="2"/>
        <v>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8">
      <c r="A91" s="9" t="s">
        <v>44</v>
      </c>
      <c r="B91" s="10"/>
      <c r="C91" s="17">
        <f t="shared" si="2"/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8">
      <c r="A92" s="9" t="s">
        <v>48</v>
      </c>
      <c r="B92" s="10"/>
      <c r="C92" s="17">
        <f t="shared" si="2"/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18">
      <c r="A93" s="9" t="s">
        <v>49</v>
      </c>
      <c r="B93" s="10"/>
      <c r="C93" s="17">
        <f t="shared" si="2"/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8">
      <c r="A94" s="9" t="s">
        <v>24</v>
      </c>
      <c r="B94" s="10"/>
      <c r="C94" s="17">
        <f t="shared" si="2"/>
        <v>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36">
      <c r="A95" s="9" t="s">
        <v>64</v>
      </c>
      <c r="B95" s="10"/>
      <c r="C95" s="17">
        <f t="shared" si="2"/>
        <v>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s="6" customFormat="1" ht="18">
      <c r="A96" s="9" t="s">
        <v>19</v>
      </c>
      <c r="B96" s="10"/>
      <c r="C96" s="17">
        <f aca="true" t="shared" si="3" ref="C96:C117">SUM(B96:B96)</f>
        <v>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s="6" customFormat="1" ht="18">
      <c r="A97" s="9" t="s">
        <v>60</v>
      </c>
      <c r="B97" s="10"/>
      <c r="C97" s="17">
        <f t="shared" si="3"/>
        <v>0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s="14" customFormat="1" ht="18">
      <c r="A98" s="11">
        <v>262</v>
      </c>
      <c r="B98" s="12"/>
      <c r="C98" s="17">
        <f t="shared" si="3"/>
        <v>0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s="14" customFormat="1" ht="18">
      <c r="A99" s="13" t="s">
        <v>25</v>
      </c>
      <c r="B99" s="12">
        <f>B100+B101+B102+B103+B104+B105+B106+B107</f>
        <v>10000</v>
      </c>
      <c r="C99" s="17">
        <f t="shared" si="3"/>
        <v>10000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s="6" customFormat="1" ht="18">
      <c r="A100" s="9" t="s">
        <v>27</v>
      </c>
      <c r="B100" s="10"/>
      <c r="C100" s="17">
        <f t="shared" si="3"/>
        <v>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6" customFormat="1" ht="18">
      <c r="A101" s="9" t="s">
        <v>26</v>
      </c>
      <c r="B101" s="10"/>
      <c r="C101" s="17">
        <f t="shared" si="3"/>
        <v>0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8">
      <c r="A102" s="9" t="s">
        <v>28</v>
      </c>
      <c r="B102" s="10"/>
      <c r="C102" s="17">
        <f t="shared" si="3"/>
        <v>0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8">
      <c r="A103" s="9" t="s">
        <v>35</v>
      </c>
      <c r="B103" s="10"/>
      <c r="C103" s="17">
        <f t="shared" si="3"/>
        <v>0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s="6" customFormat="1" ht="18">
      <c r="A104" s="9" t="s">
        <v>29</v>
      </c>
      <c r="B104" s="10">
        <v>10000</v>
      </c>
      <c r="C104" s="17">
        <f t="shared" si="3"/>
        <v>10000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s="6" customFormat="1" ht="18">
      <c r="A105" s="9" t="s">
        <v>73</v>
      </c>
      <c r="B105" s="10"/>
      <c r="C105" s="17">
        <f t="shared" si="3"/>
        <v>0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8">
      <c r="A106" s="9" t="s">
        <v>30</v>
      </c>
      <c r="B106" s="10"/>
      <c r="C106" s="17">
        <f t="shared" si="3"/>
        <v>0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8">
      <c r="A107" s="9" t="s">
        <v>43</v>
      </c>
      <c r="B107" s="10"/>
      <c r="C107" s="17">
        <f t="shared" si="3"/>
        <v>0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s="14" customFormat="1" ht="18">
      <c r="A108" s="11" t="s">
        <v>4</v>
      </c>
      <c r="B108" s="12">
        <f>B109+B110+B111+B112+B113+B114+B115+B116+B117+B118+B119+B120+B121</f>
        <v>27400</v>
      </c>
      <c r="C108" s="17">
        <f t="shared" si="3"/>
        <v>27400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s="6" customFormat="1" ht="18">
      <c r="A109" s="9" t="s">
        <v>125</v>
      </c>
      <c r="B109" s="10"/>
      <c r="C109" s="17">
        <f t="shared" si="3"/>
        <v>0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s="6" customFormat="1" ht="18">
      <c r="A110" s="9" t="s">
        <v>126</v>
      </c>
      <c r="B110" s="10"/>
      <c r="C110" s="17">
        <f t="shared" si="3"/>
        <v>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s="6" customFormat="1" ht="18">
      <c r="A111" s="9" t="s">
        <v>127</v>
      </c>
      <c r="B111" s="10"/>
      <c r="C111" s="17">
        <f t="shared" si="3"/>
        <v>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s="6" customFormat="1" ht="18">
      <c r="A112" s="9" t="s">
        <v>79</v>
      </c>
      <c r="B112" s="10"/>
      <c r="C112" s="17">
        <f t="shared" si="3"/>
        <v>0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s="6" customFormat="1" ht="18">
      <c r="A113" s="9" t="s">
        <v>136</v>
      </c>
      <c r="B113" s="10">
        <v>23000</v>
      </c>
      <c r="C113" s="17">
        <f t="shared" si="3"/>
        <v>23000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s="6" customFormat="1" ht="18">
      <c r="A114" s="9" t="s">
        <v>37</v>
      </c>
      <c r="B114" s="10"/>
      <c r="C114" s="17">
        <f t="shared" si="3"/>
        <v>0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s="6" customFormat="1" ht="18">
      <c r="A115" s="9" t="s">
        <v>36</v>
      </c>
      <c r="B115" s="10">
        <v>4400</v>
      </c>
      <c r="C115" s="17">
        <f t="shared" si="3"/>
        <v>4400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6" customFormat="1" ht="18">
      <c r="A116" s="9" t="s">
        <v>58</v>
      </c>
      <c r="B116" s="10"/>
      <c r="C116" s="17">
        <f t="shared" si="3"/>
        <v>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s="6" customFormat="1" ht="18">
      <c r="A117" s="9" t="s">
        <v>82</v>
      </c>
      <c r="B117" s="10"/>
      <c r="C117" s="17">
        <f t="shared" si="3"/>
        <v>0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s="6" customFormat="1" ht="18">
      <c r="A118" s="9" t="s">
        <v>65</v>
      </c>
      <c r="B118" s="10"/>
      <c r="C118" s="17">
        <f aca="true" t="shared" si="4" ref="C118:C143">SUM(B118:B118)</f>
        <v>0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s="6" customFormat="1" ht="36">
      <c r="A119" s="9" t="s">
        <v>81</v>
      </c>
      <c r="B119" s="10"/>
      <c r="C119" s="17">
        <f t="shared" si="4"/>
        <v>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s="6" customFormat="1" ht="36">
      <c r="A120" s="9" t="s">
        <v>83</v>
      </c>
      <c r="B120" s="10"/>
      <c r="C120" s="17">
        <f t="shared" si="4"/>
        <v>0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s="6" customFormat="1" ht="18">
      <c r="A121" s="9" t="s">
        <v>66</v>
      </c>
      <c r="B121" s="10"/>
      <c r="C121" s="17">
        <f t="shared" si="4"/>
        <v>0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s="14" customFormat="1" ht="18">
      <c r="A122" s="13" t="s">
        <v>2</v>
      </c>
      <c r="B122" s="12">
        <f>B123+B124+B125+B126+B127+B128+B129+B130+B131+B132+B133+B134+B135+B136+B137+B138+B139+B140+B141+B142</f>
        <v>12450</v>
      </c>
      <c r="C122" s="17">
        <f t="shared" si="4"/>
        <v>12450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8">
      <c r="A123" s="9" t="s">
        <v>38</v>
      </c>
      <c r="B123" s="10"/>
      <c r="C123" s="17">
        <f t="shared" si="4"/>
        <v>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8">
      <c r="A124" s="9" t="s">
        <v>106</v>
      </c>
      <c r="B124" s="10"/>
      <c r="C124" s="17">
        <f t="shared" si="4"/>
        <v>0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8">
      <c r="A125" s="9" t="s">
        <v>86</v>
      </c>
      <c r="B125" s="10"/>
      <c r="C125" s="17">
        <f t="shared" si="4"/>
        <v>0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8">
      <c r="A126" s="9" t="s">
        <v>39</v>
      </c>
      <c r="B126" s="10"/>
      <c r="C126" s="17">
        <f t="shared" si="4"/>
        <v>0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36">
      <c r="A127" s="9" t="s">
        <v>116</v>
      </c>
      <c r="B127" s="10"/>
      <c r="C127" s="17">
        <f t="shared" si="4"/>
        <v>0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8">
      <c r="A128" s="9" t="s">
        <v>107</v>
      </c>
      <c r="B128" s="10"/>
      <c r="C128" s="17">
        <f t="shared" si="4"/>
        <v>0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8">
      <c r="A129" s="9" t="s">
        <v>113</v>
      </c>
      <c r="B129" s="10"/>
      <c r="C129" s="17">
        <f t="shared" si="4"/>
        <v>0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23.25" customHeight="1">
      <c r="A130" s="9" t="s">
        <v>40</v>
      </c>
      <c r="B130" s="10"/>
      <c r="C130" s="17">
        <f t="shared" si="4"/>
        <v>0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8">
      <c r="A131" s="9" t="s">
        <v>131</v>
      </c>
      <c r="B131" s="10"/>
      <c r="C131" s="17">
        <f t="shared" si="4"/>
        <v>0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8">
      <c r="A132" s="9" t="s">
        <v>128</v>
      </c>
      <c r="B132" s="10"/>
      <c r="C132" s="17">
        <f t="shared" si="4"/>
        <v>0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8">
      <c r="A133" s="9" t="s">
        <v>129</v>
      </c>
      <c r="B133" s="10"/>
      <c r="C133" s="17">
        <f t="shared" si="4"/>
        <v>0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s="6" customFormat="1" ht="18">
      <c r="A134" s="9" t="s">
        <v>121</v>
      </c>
      <c r="B134" s="10"/>
      <c r="C134" s="17">
        <f t="shared" si="4"/>
        <v>0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8">
      <c r="A135" s="9" t="s">
        <v>41</v>
      </c>
      <c r="B135" s="10"/>
      <c r="C135" s="17">
        <f t="shared" si="4"/>
        <v>0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8">
      <c r="A136" s="9" t="s">
        <v>132</v>
      </c>
      <c r="B136" s="10">
        <v>12450</v>
      </c>
      <c r="C136" s="17">
        <f t="shared" si="4"/>
        <v>12450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8">
      <c r="A137" s="9" t="s">
        <v>42</v>
      </c>
      <c r="B137" s="10"/>
      <c r="C137" s="17">
        <f t="shared" si="4"/>
        <v>0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8">
      <c r="A138" s="9" t="s">
        <v>114</v>
      </c>
      <c r="B138" s="10"/>
      <c r="C138" s="17">
        <f t="shared" si="4"/>
        <v>0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8">
      <c r="A139" s="9" t="s">
        <v>87</v>
      </c>
      <c r="B139" s="10"/>
      <c r="C139" s="17">
        <f t="shared" si="4"/>
        <v>0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36.75" customHeight="1">
      <c r="A140" s="9" t="s">
        <v>67</v>
      </c>
      <c r="B140" s="10"/>
      <c r="C140" s="17">
        <f t="shared" si="4"/>
        <v>0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8">
      <c r="A141" s="9" t="s">
        <v>130</v>
      </c>
      <c r="B141" s="10"/>
      <c r="C141" s="17">
        <f t="shared" si="4"/>
        <v>0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8">
      <c r="A142" s="9" t="s">
        <v>80</v>
      </c>
      <c r="B142" s="10"/>
      <c r="C142" s="17">
        <f t="shared" si="4"/>
        <v>0</v>
      </c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s="14" customFormat="1" ht="34.5" customHeight="1">
      <c r="A143" s="13" t="s">
        <v>3</v>
      </c>
      <c r="B143" s="12">
        <f>B122+B108+B99+B57+B35+B28+B26+B25+B18</f>
        <v>1003916.68</v>
      </c>
      <c r="C143" s="17">
        <f t="shared" si="4"/>
        <v>1003916.68</v>
      </c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5" spans="1:3" ht="18">
      <c r="A145" s="29" t="s">
        <v>117</v>
      </c>
      <c r="B145" s="29"/>
      <c r="C145" s="29"/>
    </row>
    <row r="146" ht="18">
      <c r="A146" s="7" t="s">
        <v>90</v>
      </c>
    </row>
    <row r="147" spans="1:3" ht="28.5" customHeight="1">
      <c r="A147" s="29" t="s">
        <v>109</v>
      </c>
      <c r="B147" s="29"/>
      <c r="C147" s="29"/>
    </row>
  </sheetData>
  <sheetProtection/>
  <mergeCells count="18">
    <mergeCell ref="A145:C145"/>
    <mergeCell ref="A147:C147"/>
    <mergeCell ref="A1:E1"/>
    <mergeCell ref="A2:D2"/>
    <mergeCell ref="A3:D3"/>
    <mergeCell ref="A4:E4"/>
    <mergeCell ref="A5:D5"/>
    <mergeCell ref="A6:D6"/>
    <mergeCell ref="A13:D13"/>
    <mergeCell ref="A14:D14"/>
    <mergeCell ref="A16:D16"/>
    <mergeCell ref="A7:D7"/>
    <mergeCell ref="A8:D8"/>
    <mergeCell ref="A9:D9"/>
    <mergeCell ref="A10:D10"/>
    <mergeCell ref="A11:D11"/>
    <mergeCell ref="A12:D12"/>
    <mergeCell ref="A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2017-10-09T09:18:02Z</cp:lastPrinted>
  <dcterms:created xsi:type="dcterms:W3CDTF">1996-10-08T23:32:33Z</dcterms:created>
  <dcterms:modified xsi:type="dcterms:W3CDTF">2020-05-15T07:08:19Z</dcterms:modified>
  <cp:category/>
  <cp:version/>
  <cp:contentType/>
  <cp:contentStatus/>
</cp:coreProperties>
</file>