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'!$A$1:$C$148</definedName>
  </definedNames>
  <calcPr fullCalcOnLoad="1"/>
</workbook>
</file>

<file path=xl/sharedStrings.xml><?xml version="1.0" encoding="utf-8"?>
<sst xmlns="http://schemas.openxmlformats.org/spreadsheetml/2006/main" count="140" uniqueCount="138">
  <si>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</si>
  <si>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</si>
  <si>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</si>
  <si>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</si>
  <si>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</si>
  <si>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</si>
  <si>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</si>
  <si>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</si>
  <si>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</si>
  <si>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</si>
  <si>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</si>
  <si>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</si>
  <si>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</si>
  <si>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</si>
  <si>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</si>
  <si>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</si>
  <si>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</si>
  <si>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</si>
  <si>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</si>
  <si>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</si>
  <si>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</si>
  <si>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</si>
  <si>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</si>
  <si>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</si>
  <si>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</si>
  <si>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</si>
  <si>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</si>
  <si>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</si>
  <si>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</si>
  <si>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</si>
  <si>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</si>
  <si>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</si>
  <si>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</si>
  <si>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</si>
  <si>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</si>
  <si>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</si>
  <si>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</si>
  <si>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</si>
  <si>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посуда</t>
  </si>
  <si>
    <t>огнетушители</t>
  </si>
  <si>
    <t>орг.техника</t>
  </si>
  <si>
    <t>ГСМ</t>
  </si>
  <si>
    <t>питание ДОУ</t>
  </si>
  <si>
    <t>бутылированная вода</t>
  </si>
  <si>
    <t>электротовары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</si>
  <si>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</si>
  <si>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</si>
  <si>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</si>
  <si>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</si>
  <si>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</si>
  <si>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</si>
  <si>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</si>
  <si>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</si>
  <si>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тех.надзор по кап.ремонту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</si>
  <si>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</si>
  <si>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</si>
  <si>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</si>
  <si>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</si>
  <si>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</si>
  <si>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</si>
  <si>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</si>
  <si>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</si>
  <si>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</si>
  <si>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программа по зап.аттест.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</si>
  <si>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</si>
  <si>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</si>
  <si>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</si>
  <si>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</si>
  <si>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</si>
  <si>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</si>
  <si>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</si>
  <si>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</si>
  <si>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</si>
  <si>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</si>
  <si>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</si>
  <si>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</si>
  <si>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</si>
  <si>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ремонт системы отопления в здании школы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</si>
  <si>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</si>
  <si>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</si>
  <si>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</si>
  <si>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</si>
  <si>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з/части на автобус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</si>
  <si>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</si>
  <si>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</si>
  <si>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</si>
  <si>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</si>
  <si>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</si>
  <si>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</si>
  <si>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</si>
  <si>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</si>
  <si>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</si>
  <si>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</si>
  <si>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</si>
  <si>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</si>
  <si>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тех.обслуживание автобуса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</si>
  <si>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</si>
  <si>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</si>
  <si>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</si>
  <si>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металлодетектор</t>
  </si>
  <si>
    <t>ГСМ-масло моторное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</si>
  <si>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</si>
  <si>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</si>
  <si>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</si>
  <si>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</si>
  <si>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</si>
  <si>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</si>
  <si>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</si>
  <si>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</si>
  <si>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</si>
  <si>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</si>
  <si>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</si>
  <si>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</si>
  <si>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</si>
  <si>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</si>
  <si>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2017 год</t>
  </si>
  <si>
    <t>молоко 1-4 класс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</si>
  <si>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</si>
  <si>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</si>
  <si>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</si>
  <si>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БДД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</si>
  <si>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</si>
  <si>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</si>
  <si>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</si>
  <si>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</si>
  <si>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</si>
  <si>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Директор МБОУ Русская СОШ                                                 Г.В.Колинько</t>
  </si>
  <si>
    <t>кабель</t>
  </si>
  <si>
    <t>гигрометр</t>
  </si>
  <si>
    <t>водонагреватель дош.группа</t>
  </si>
  <si>
    <t xml:space="preserve">продукты питания школа </t>
  </si>
  <si>
    <t>замена приборов учета воды</t>
  </si>
  <si>
    <t>Гл.бухгалтер                                                                                Е.Н. Чуприна</t>
  </si>
  <si>
    <t xml:space="preserve">от "01" декабря  2017 г. №    </t>
  </si>
  <si>
    <t>Информация о расходовании средств местного бюджета за ноябрь 2017 года</t>
  </si>
  <si>
    <t xml:space="preserve">РОССИЙСКОЙ ФЕДЕРАЦИИ                                                               И.о.заведующего отделом образования  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</si>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</sst>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view="pageBreakPreview" zoomScaleSheetLayoutView="100" zoomScalePageLayoutView="0" workbookViewId="0" topLeftCell="A13">
      <selection activeCell="B19" sqref="B19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3" t="s">
        <v>106</v>
      </c>
      <c r="B1" s="23"/>
      <c r="C1" s="23"/>
      <c r="D1" s="23"/>
      <c r="E1" s="23"/>
    </row>
    <row r="2" spans="1:5" ht="15">
      <c r="A2" s="23" t="s">
        <v>135</v>
      </c>
      <c r="B2" s="23"/>
      <c r="C2" s="23"/>
      <c r="D2" s="23"/>
      <c r="E2" s="19"/>
    </row>
    <row r="3" spans="1:5" ht="15">
      <c r="A3" s="24" t="s">
        <v>136</v>
      </c>
      <c r="B3" s="24"/>
      <c r="C3" s="24"/>
      <c r="D3" s="24"/>
      <c r="E3" s="19"/>
    </row>
    <row r="4" spans="1:5" ht="15">
      <c r="A4" s="23" t="s">
        <v>137</v>
      </c>
      <c r="B4" s="23"/>
      <c r="C4" s="23"/>
      <c r="D4" s="23"/>
      <c r="E4" s="23"/>
    </row>
    <row r="5" spans="1:5" ht="15">
      <c r="A5" s="23" t="s">
        <v>107</v>
      </c>
      <c r="B5" s="23"/>
      <c r="C5" s="23"/>
      <c r="D5" s="23"/>
      <c r="E5" s="19"/>
    </row>
    <row r="6" spans="1:5" ht="15">
      <c r="A6" s="23" t="s">
        <v>108</v>
      </c>
      <c r="B6" s="23"/>
      <c r="C6" s="23"/>
      <c r="D6" s="23"/>
      <c r="E6" s="19"/>
    </row>
    <row r="7" spans="1:5" ht="15">
      <c r="A7" s="23" t="s">
        <v>109</v>
      </c>
      <c r="B7" s="23"/>
      <c r="C7" s="23"/>
      <c r="D7" s="23"/>
      <c r="E7" s="19"/>
    </row>
    <row r="8" spans="1:5" ht="15">
      <c r="A8" s="23" t="s">
        <v>110</v>
      </c>
      <c r="B8" s="23"/>
      <c r="C8" s="23"/>
      <c r="D8" s="23"/>
      <c r="E8" s="19"/>
    </row>
    <row r="9" spans="1:5" ht="15">
      <c r="A9" s="23" t="s">
        <v>111</v>
      </c>
      <c r="B9" s="23"/>
      <c r="C9" s="23"/>
      <c r="D9" s="23"/>
      <c r="E9" s="19"/>
    </row>
    <row r="10" spans="1:5" ht="15">
      <c r="A10" s="23" t="s">
        <v>112</v>
      </c>
      <c r="B10" s="23"/>
      <c r="C10" s="23"/>
      <c r="D10" s="23"/>
      <c r="E10" s="19"/>
    </row>
    <row r="11" spans="1:5" ht="15">
      <c r="A11" s="24" t="s">
        <v>113</v>
      </c>
      <c r="B11" s="24"/>
      <c r="C11" s="24"/>
      <c r="D11" s="24"/>
      <c r="E11" s="20"/>
    </row>
    <row r="12" spans="1:5" ht="20.25" customHeight="1">
      <c r="A12" s="24" t="s">
        <v>114</v>
      </c>
      <c r="B12" s="24"/>
      <c r="C12" s="24"/>
      <c r="D12" s="24"/>
      <c r="E12" s="20"/>
    </row>
    <row r="13" spans="1:5" ht="14.25" customHeight="1">
      <c r="A13" s="24" t="s">
        <v>133</v>
      </c>
      <c r="B13" s="24"/>
      <c r="C13" s="24"/>
      <c r="D13" s="24"/>
      <c r="E13" s="21"/>
    </row>
    <row r="14" spans="1:5" ht="28.5" customHeight="1">
      <c r="A14" s="25" t="s">
        <v>134</v>
      </c>
      <c r="B14" s="26"/>
      <c r="C14" s="26"/>
      <c r="D14" s="26"/>
      <c r="E14"/>
    </row>
    <row r="15" spans="1:5" ht="49.5" customHeight="1">
      <c r="A15" s="27" t="s">
        <v>105</v>
      </c>
      <c r="B15" s="27"/>
      <c r="C15" s="27"/>
      <c r="D15" s="27"/>
      <c r="E15"/>
    </row>
    <row r="16" spans="1:14" s="4" customFormat="1" ht="60" customHeight="1">
      <c r="A16" s="8"/>
      <c r="B16" s="15" t="s">
        <v>115</v>
      </c>
      <c r="C16" s="16" t="s">
        <v>60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57</v>
      </c>
      <c r="B17" s="17">
        <f>B18</f>
        <v>1215127.3800000001</v>
      </c>
      <c r="C17" s="17">
        <f aca="true" t="shared" si="0" ref="C17:C49">SUM(B17:B17)</f>
        <v>1215127.3800000001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58</v>
      </c>
      <c r="B18" s="18">
        <f>39900+13709+60347.61+486.4+4047.41+638+37900+477+77753.18+13709+3189.66+493.83+25312.75+3400.9+318+7237.29+1102+435.95+14977+70449.99-1470+29900+10812.62+1406+3214.84+46159.05+9627+488.74+6691.04+1000+36600+264.86+40+4700.74+55534.53+702+12388+430.74+3853.04+576+39700+4473.62+669+9703.48+1032+6978.04+1042+41113.16+12000+3925+2255+5957.5+1280+207.21+1269+9894.38+31700+406+4115.02+10388+30256.39+31200+3300+3138.52+469+55715.96+303.26+13783+46965.69+55564.13+276.9+13927+41800+5479+4325.01+2167+4609.86+691+54192.65+14457+313.98+40400+4879.45</f>
        <v>1215127.3800000001</v>
      </c>
      <c r="C18" s="17">
        <f t="shared" si="0"/>
        <v>1215127.3800000001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59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76</v>
      </c>
      <c r="B21" s="10"/>
      <c r="C21" s="17">
        <f t="shared" si="0"/>
        <v>0</v>
      </c>
      <c r="D21" s="1"/>
      <c r="E21" s="1"/>
      <c r="F21" s="1" t="s">
        <v>87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86</v>
      </c>
      <c r="B22" s="10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61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25117.46+228.89+3318.85+5836.59+228.47+3312.7+5825.81+25131.06+3590.17+27235.55+6313.72+246.6+1+203.52+5189.69+2950.99+22386.94+396.28+3621.58+6368.96+27473.98+249.76+25750+3130.68+215.89+5505.66+3221.44+219.67+5675.99+24245.43+315.72+7501.05+24730+4128.04+5781.15+22.71+226.71+3287.32+24938.33+6005.18+3414.72+25904.7+235.5-4879.45</f>
        <v>344805.01</v>
      </c>
      <c r="C24" s="17">
        <f>B24</f>
        <v>344805.01</v>
      </c>
      <c r="D24" s="1" t="s">
        <v>84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1593+2513.4+239.21+2513.4+2513.4+2513.4+1500+2513.4+1500+2513.4+2513.4+2513.4+1500+2513.4</f>
        <v>28952.810000000005</v>
      </c>
      <c r="C25" s="17">
        <f t="shared" si="0"/>
        <v>28952.810000000005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955575.25</v>
      </c>
      <c r="C27" s="17">
        <f t="shared" si="0"/>
        <v>955575.25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>
        <f>5.43+8911.36+6683.52+6165.49+8218.33+3694.14+7665.15+863.2+7656.38+5748.86+1150.93+7431.84+5573.88+1465.33+526.41+394.81+4763.58+6351.43+4231.54+4010.14+5346.87+582.55+4166.83+5550.93+3616.21+2281.83+3039.57+3104.33+4134.07+2020.77+28.65+21.53+3125.86+4162.72+1610+7151+7785.6+5841.13+10644.55</f>
        <v>165726.75</v>
      </c>
      <c r="C28" s="17">
        <f t="shared" si="0"/>
        <v>165726.75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75</v>
      </c>
      <c r="B29" s="10">
        <f>246766.23+206221.82+140847.23+98435.37+64152.42</f>
        <v>756423.0700000001</v>
      </c>
      <c r="C29" s="17">
        <f>SUM(B29:B29)</f>
        <v>756423.0700000001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>
        <f>997.92+962.28+891+855.36+1069.2+1318.68+1631.89+87.47+1473.67+1932.84+1527.56</f>
        <v>12747.87</v>
      </c>
      <c r="C30" s="17">
        <f>SUM(B30:B30)</f>
        <v>12747.87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>
        <f>5727+3737.64+3737.64+1681.32+810.44+4983.52</f>
        <v>20677.559999999998</v>
      </c>
      <c r="C31" s="17">
        <f t="shared" si="0"/>
        <v>20677.559999999998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>SUM(B32:B32)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B34+B35+B36+B37+B38+B39+B40+B41+B42+B43+B44+B45+B46+B47+B48+B49+B50+B51+B52+B53+B54</f>
        <v>307560.29000000004</v>
      </c>
      <c r="C33" s="17">
        <f t="shared" si="0"/>
        <v>307560.29000000004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>
        <v>4490</v>
      </c>
      <c r="C34" s="17">
        <f t="shared" si="0"/>
        <v>4490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>
        <f>2301+2301+2301+2301+2867.4+2867.4+2867.4+2867.4+2867.4+2867.4</f>
        <v>26408.400000000005</v>
      </c>
      <c r="C35" s="17">
        <f t="shared" si="0"/>
        <v>26408.400000000005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>
        <f>2301+2301+2301</f>
        <v>6903</v>
      </c>
      <c r="C36" s="17">
        <f t="shared" si="0"/>
        <v>6903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77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14</v>
      </c>
      <c r="B38" s="10">
        <f>723+723</f>
        <v>1446</v>
      </c>
      <c r="C38" s="17">
        <f t="shared" si="0"/>
        <v>1446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15</v>
      </c>
      <c r="B39" s="10">
        <v>191.99</v>
      </c>
      <c r="C39" s="17">
        <f t="shared" si="0"/>
        <v>191.99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117</v>
      </c>
      <c r="B40" s="10">
        <f>12000+12000+12000</f>
        <v>36000</v>
      </c>
      <c r="C40" s="17">
        <f t="shared" si="0"/>
        <v>36000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6">
      <c r="A41" s="9" t="s">
        <v>96</v>
      </c>
      <c r="B41" s="10">
        <v>70200</v>
      </c>
      <c r="C41" s="17">
        <f t="shared" si="0"/>
        <v>70200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95</v>
      </c>
      <c r="B42" s="10">
        <v>16000</v>
      </c>
      <c r="C42" s="17">
        <f t="shared" si="0"/>
        <v>16000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78</v>
      </c>
      <c r="B43" s="10">
        <f>9325+9325+9325+9325+9325+9325+9325+9325+9325+9325</f>
        <v>93250</v>
      </c>
      <c r="C43" s="17">
        <f t="shared" si="0"/>
        <v>93250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9" t="s">
        <v>101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131</v>
      </c>
      <c r="B45" s="10">
        <v>2332</v>
      </c>
      <c r="C45" s="17">
        <f t="shared" si="0"/>
        <v>2332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119</v>
      </c>
      <c r="B46" s="10">
        <v>17443.9</v>
      </c>
      <c r="C46" s="17">
        <f t="shared" si="0"/>
        <v>17443.9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16</v>
      </c>
      <c r="B47" s="10">
        <v>9862</v>
      </c>
      <c r="C47" s="17">
        <f t="shared" si="0"/>
        <v>9862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17</v>
      </c>
      <c r="B48" s="10">
        <v>1225</v>
      </c>
      <c r="C48" s="17">
        <f t="shared" si="0"/>
        <v>1225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85</v>
      </c>
      <c r="B49" s="10">
        <v>4543</v>
      </c>
      <c r="C49" s="17">
        <f t="shared" si="0"/>
        <v>4543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62</v>
      </c>
      <c r="B50" s="10"/>
      <c r="C50" s="17">
        <f aca="true" t="shared" si="1" ref="C50:C68">SUM(B50:B50)</f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118</v>
      </c>
      <c r="B51" s="10">
        <f>11840+5425</f>
        <v>17265</v>
      </c>
      <c r="C51" s="17">
        <f t="shared" si="1"/>
        <v>17265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13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36">
      <c r="A53" s="9" t="s">
        <v>34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51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</v>
      </c>
      <c r="B55" s="12">
        <f>B56+B57+B58+B59+B60+B61+B62+B63+B64+B65+B66+B67+B68+B69+B70+B71+B73+B72+B73+B74+B75+B76+B77+B78+B79+B80+B81+B82+B83+B84+B85+B86+B87+B89+B88+B89+B90+B91+B92+B93+B94+B95</f>
        <v>80049.17</v>
      </c>
      <c r="C55" s="17">
        <f t="shared" si="1"/>
        <v>80049.17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18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19</v>
      </c>
      <c r="B57" s="10">
        <f>2560+2880+2880+3200+3040+2720+3360</f>
        <v>20640</v>
      </c>
      <c r="C57" s="17">
        <f t="shared" si="1"/>
        <v>20640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101</v>
      </c>
      <c r="B58" s="10">
        <v>3639.17</v>
      </c>
      <c r="C58" s="17">
        <f t="shared" si="1"/>
        <v>3639.17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79</v>
      </c>
      <c r="B59" s="10">
        <f>4030+3640+4030+3900+4030+3900+4030+4030+3900+4030</f>
        <v>39520</v>
      </c>
      <c r="C59" s="17">
        <f t="shared" si="1"/>
        <v>39520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102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36">
      <c r="A61" s="9" t="s">
        <v>103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24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36">
      <c r="A63" s="9" t="s">
        <v>80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120</v>
      </c>
      <c r="B64" s="10">
        <v>4000</v>
      </c>
      <c r="C64" s="17">
        <f t="shared" si="1"/>
        <v>4000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121</v>
      </c>
      <c r="B65" s="10">
        <v>2400</v>
      </c>
      <c r="C65" s="17">
        <f t="shared" si="1"/>
        <v>2400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32</v>
      </c>
      <c r="B66" s="10">
        <v>1300</v>
      </c>
      <c r="C66" s="17">
        <f t="shared" si="1"/>
        <v>1300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33</v>
      </c>
      <c r="B67" s="10">
        <v>750</v>
      </c>
      <c r="C67" s="17">
        <f t="shared" si="1"/>
        <v>750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50</v>
      </c>
      <c r="B68" s="10">
        <v>1200</v>
      </c>
      <c r="C68" s="17">
        <f t="shared" si="1"/>
        <v>1200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122</v>
      </c>
      <c r="B69" s="10">
        <v>2600</v>
      </c>
      <c r="C69" s="17">
        <f aca="true" t="shared" si="2" ref="C69:C93">SUM(B69:B69)</f>
        <v>2600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123</v>
      </c>
      <c r="B70" s="10">
        <v>4000</v>
      </c>
      <c r="C70" s="17">
        <f t="shared" si="2"/>
        <v>4000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52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53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94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63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/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6">
      <c r="A76" s="9" t="s">
        <v>34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64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66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56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68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69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70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21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36">
      <c r="A84" s="9" t="s">
        <v>83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22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23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35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/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49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54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55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25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36">
      <c r="A93" s="9" t="s">
        <v>71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20</v>
      </c>
      <c r="B94" s="10"/>
      <c r="C94" s="17">
        <f aca="true" t="shared" si="3" ref="C94:C115">SUM(B94:B94)</f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67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14" customFormat="1" ht="18">
      <c r="A96" s="11">
        <v>262</v>
      </c>
      <c r="B96" s="12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14" customFormat="1" ht="18">
      <c r="A97" s="13" t="s">
        <v>26</v>
      </c>
      <c r="B97" s="12">
        <f>B98+B99+B100+B101+B102+B103+B104+B105</f>
        <v>92770.6</v>
      </c>
      <c r="C97" s="17">
        <f t="shared" si="3"/>
        <v>92770.6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28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27</v>
      </c>
      <c r="B99" s="10">
        <f>650+650+650</f>
        <v>1950</v>
      </c>
      <c r="C99" s="17">
        <f t="shared" si="3"/>
        <v>1950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29</v>
      </c>
      <c r="B100" s="10">
        <f>4644+4644+4644</f>
        <v>13932</v>
      </c>
      <c r="C100" s="17">
        <f t="shared" si="3"/>
        <v>13932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36</v>
      </c>
      <c r="B101" s="10">
        <f>265.28+15.14+250.14+250.14+15.14</f>
        <v>795.8399999999999</v>
      </c>
      <c r="C101" s="17">
        <f t="shared" si="3"/>
        <v>795.8399999999999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30</v>
      </c>
      <c r="B102" s="10">
        <f>14.21+359.76+662.97+2.81+754.62+0.49+0.49+14+3.3+369.54+508.43+73.82+3.26</f>
        <v>2767.7000000000003</v>
      </c>
      <c r="C102" s="17">
        <f t="shared" si="3"/>
        <v>2767.7000000000003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81</v>
      </c>
      <c r="B103" s="10">
        <f>935.06+24416+24109+23865</f>
        <v>73325.06</v>
      </c>
      <c r="C103" s="17">
        <f t="shared" si="3"/>
        <v>73325.06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>
      <c r="A104" s="9" t="s">
        <v>31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48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14" customFormat="1" ht="18">
      <c r="A106" s="11" t="s">
        <v>4</v>
      </c>
      <c r="B106" s="12">
        <f>B107+B108+B109+B110+B111+B112+B113+B114+B115+B116+B117+B118+B119</f>
        <v>14449</v>
      </c>
      <c r="C106" s="17">
        <f t="shared" si="3"/>
        <v>14449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129</v>
      </c>
      <c r="B107" s="10">
        <v>8599</v>
      </c>
      <c r="C107" s="17">
        <f t="shared" si="3"/>
        <v>8599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>
      <c r="A108" s="9" t="s">
        <v>37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99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88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90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40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39</v>
      </c>
      <c r="B113" s="10">
        <v>5850</v>
      </c>
      <c r="C113" s="17">
        <f t="shared" si="3"/>
        <v>5850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65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92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72</v>
      </c>
      <c r="B116" s="10"/>
      <c r="C116" s="17">
        <f aca="true" t="shared" si="4" ref="C116:C141">SUM(B116:B116)</f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36">
      <c r="A117" s="9" t="s">
        <v>91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36">
      <c r="A118" s="9" t="s">
        <v>93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73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14" customFormat="1" ht="18">
      <c r="A120" s="13" t="s">
        <v>2</v>
      </c>
      <c r="B120" s="12">
        <f>B121+B122+B123+B124+B125+B126+B127+B128+B129+B130+B131+B132+B133+B134+B135+B136+B137+B138+B139+B140</f>
        <v>457503.56</v>
      </c>
      <c r="C120" s="17">
        <f t="shared" si="4"/>
        <v>457503.56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41</v>
      </c>
      <c r="B121" s="10">
        <f>17850+17643.5+23714+21780+23714+12996+35150+2701+34114</f>
        <v>189662.5</v>
      </c>
      <c r="C121" s="17">
        <f t="shared" si="4"/>
        <v>189662.5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124</v>
      </c>
      <c r="B122" s="10">
        <v>2300</v>
      </c>
      <c r="C122" s="17">
        <f t="shared" si="4"/>
        <v>2300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97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42</v>
      </c>
      <c r="B124" s="10">
        <f>2131.8+2687.9+120+630+480+522+107.2+192+350.08+572+288+630+1951.05+2000+2022.5+147.08+2989.75+434.6+494+3156+228+289+1230+832+595.2+844+5956.4+350+4955.5+80+290+228.8+3836.3+2259.3+540+192+240+131.1+800+4058.3+377.08+360+2652.1+24+288+750+682.08+200+48+298.5+1218+492+2834.05+360+2300+248.9+120+358.4+2969+1709.4+549.8+102.8+2352.9+960+3262.35+406+480+1122+608+330+1736.6+635.1+200+2424.5+1208+2238.7+298.5+3781.8+330+2410+1722.94+7+2444.1+3052.5+537.7+4890.3+220+2954+1452+330+1854.65+3927.8+298.5+1695.9+130+144.85+382+1200+1295+3906.25+508.6+529+14+768+1295+585+398+384+658.05+845+2841.25+1275+1500+853.4+4234+3052.5+2684+585</f>
        <v>149023.71000000002</v>
      </c>
      <c r="C124" s="17">
        <f t="shared" si="4"/>
        <v>149023.71000000002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130</v>
      </c>
      <c r="B125" s="10">
        <f>1386.4+576+250+1800+2246+5450+1400+2160+200+1532+1968.2+28.75+5600+675+2656.3+510+1000+325+700+120+320+5038.75+950+1435.5+700+848+560+1260+685+384+1557.5+700+1125.5+381.5+480+480+642+192+1210+1200+2907+192+338+192+2585+185+320+120+2995.5+916+883.3+600+4576</f>
        <v>67543.20000000001</v>
      </c>
      <c r="C125" s="17">
        <f t="shared" si="4"/>
        <v>67543.20000000001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125</v>
      </c>
      <c r="B126" s="10">
        <v>8140.8</v>
      </c>
      <c r="C126" s="17">
        <f t="shared" si="4"/>
        <v>8140.8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116</v>
      </c>
      <c r="B127" s="10">
        <f>5305.5+2633.1+589.5</f>
        <v>8528.1</v>
      </c>
      <c r="C127" s="17">
        <f t="shared" si="4"/>
        <v>8528.1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3.25" customHeight="1">
      <c r="A128" s="9" t="s">
        <v>43</v>
      </c>
      <c r="B128" s="10">
        <f>1480+1850+1850+1850+1850+740+1850</f>
        <v>11470</v>
      </c>
      <c r="C128" s="17">
        <f t="shared" si="4"/>
        <v>11470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128</v>
      </c>
      <c r="B129" s="10">
        <v>700</v>
      </c>
      <c r="C129" s="17">
        <f t="shared" si="4"/>
        <v>700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44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38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8">
      <c r="A132" s="9" t="s">
        <v>100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45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46</v>
      </c>
      <c r="B134" s="10">
        <v>3150</v>
      </c>
      <c r="C134" s="17">
        <f t="shared" si="4"/>
        <v>3150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47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127</v>
      </c>
      <c r="B136" s="10">
        <v>2405</v>
      </c>
      <c r="C136" s="17">
        <f t="shared" si="4"/>
        <v>2405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98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36.75" customHeight="1">
      <c r="A138" s="9" t="s">
        <v>74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82</v>
      </c>
      <c r="B139" s="10">
        <f>2010.11+12570.14</f>
        <v>14580.25</v>
      </c>
      <c r="C139" s="17">
        <f t="shared" si="4"/>
        <v>14580.25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89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14" customFormat="1" ht="34.5" customHeight="1">
      <c r="A141" s="13" t="s">
        <v>3</v>
      </c>
      <c r="B141" s="12">
        <f>B120+B106+B97+B55+B33+B27+B25+B24+B17</f>
        <v>3496793.0700000003</v>
      </c>
      <c r="C141" s="17">
        <f t="shared" si="4"/>
        <v>3496793.0700000003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3" spans="1:3" ht="18">
      <c r="A143" s="22" t="s">
        <v>126</v>
      </c>
      <c r="B143" s="22"/>
      <c r="C143" s="22"/>
    </row>
    <row r="144" ht="18">
      <c r="A144" s="7" t="s">
        <v>104</v>
      </c>
    </row>
    <row r="145" spans="1:3" ht="28.5" customHeight="1">
      <c r="A145" s="22" t="s">
        <v>132</v>
      </c>
      <c r="B145" s="22"/>
      <c r="C145" s="22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143:C143"/>
    <mergeCell ref="A145:C145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2017-10-09T09:18:02Z</cp:lastPrinted>
  <dcterms:created xsi:type="dcterms:W3CDTF">1996-10-08T23:32:33Z</dcterms:created>
  <dcterms:modified xsi:type="dcterms:W3CDTF">2017-12-05T06:55:00Z</dcterms:modified>
  <cp:category/>
  <cp:version/>
  <cp:contentType/>
  <cp:contentStatus/>
</cp:coreProperties>
</file>