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'!$A$1:$C$76</definedName>
  </definedNames>
  <calcPr fullCalcOnLoad="1"/>
</workbook>
</file>

<file path=xl/sharedStrings.xml><?xml version="1.0" encoding="utf-8"?>
<sst xmlns="http://schemas.openxmlformats.org/spreadsheetml/2006/main" count="67" uniqueCount="67">
  <si>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</si>
  <si>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</si>
  <si>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</si>
  <si>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</si>
  <si>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</si>
  <si>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</si>
  <si>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</si>
  <si>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</si>
  <si>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</si>
  <si>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</si>
  <si>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</si>
  <si>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</si>
  <si>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</si>
  <si>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</si>
  <si>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</si>
  <si>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</si>
  <si>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</si>
  <si>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</si>
  <si>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</si>
  <si>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</si>
  <si>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</si>
  <si>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</si>
  <si>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огнетушители</t>
  </si>
  <si>
    <t>канцел.товары</t>
  </si>
  <si>
    <t>гос.пошлина</t>
  </si>
  <si>
    <t>211 в т.ч.</t>
  </si>
  <si>
    <t>оплата труда</t>
  </si>
  <si>
    <t>премия</t>
  </si>
  <si>
    <t>итого</t>
  </si>
  <si>
    <t>пректоры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</si>
  <si>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</si>
  <si>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</si>
  <si>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</si>
  <si>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</si>
  <si>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</si>
  <si>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</si>
  <si>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</si>
  <si>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</si>
  <si>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</si>
  <si>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</si>
  <si>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</si>
  <si>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полотно нетканное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</si>
  <si>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</si>
  <si>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</si>
  <si>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</si>
  <si>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</si>
  <si>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2016 год</t>
  </si>
  <si>
    <t>програмное обеспечение (Парус)</t>
  </si>
  <si>
    <t>мед.осмотр сотрудников</t>
  </si>
  <si>
    <t>уебные тетради</t>
  </si>
  <si>
    <t xml:space="preserve">  Гл.бухгалтер                                                                     Г.Ф.Губарева</t>
  </si>
  <si>
    <t xml:space="preserve"> Директор МБОУ Русская СОШ                                                        Г.В.Колинько</t>
  </si>
  <si>
    <t>лицензия на АЦК-финансы</t>
  </si>
  <si>
    <t>электронная школа</t>
  </si>
  <si>
    <t>обучение по дошкольнольному образованию</t>
  </si>
  <si>
    <t>Консультант Плюс</t>
  </si>
  <si>
    <t>лицензионные программы</t>
  </si>
  <si>
    <t>компьютеры</t>
  </si>
  <si>
    <t>карнавальные костюмы</t>
  </si>
  <si>
    <t>учебные пособия дошкольная группа</t>
  </si>
  <si>
    <t>кабинет ОБЖ</t>
  </si>
  <si>
    <t>доски для мела</t>
  </si>
  <si>
    <t>игровые уголки для дошкольной группы</t>
  </si>
  <si>
    <t>моющие идезинфицирующие</t>
  </si>
  <si>
    <t>спортивный инвентарь</t>
  </si>
  <si>
    <t>игрушки дошкольная группа</t>
  </si>
  <si>
    <t>Информация о расходовании средств субвенции за декабрь 2016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</si>
</sst>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13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view="pageBreakPreview" zoomScaleSheetLayoutView="100" zoomScalePageLayoutView="0" workbookViewId="0" topLeftCell="A46">
      <selection activeCell="B6" sqref="B6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66</v>
      </c>
      <c r="B1" s="19"/>
      <c r="C1" s="19"/>
    </row>
    <row r="2" spans="1:3" ht="60" customHeight="1">
      <c r="A2" s="20" t="s">
        <v>44</v>
      </c>
      <c r="B2" s="20"/>
      <c r="C2" s="20"/>
    </row>
    <row r="3" spans="1:14" s="4" customFormat="1" ht="60" customHeight="1">
      <c r="A3" s="8"/>
      <c r="B3" s="15" t="s">
        <v>46</v>
      </c>
      <c r="C3" s="16" t="s">
        <v>28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25</v>
      </c>
      <c r="B4" s="17">
        <f>B5</f>
        <v>5483186.899999999</v>
      </c>
      <c r="C4" s="17">
        <f aca="true" t="shared" si="0" ref="C4:C21">SUM(B4:B4)</f>
        <v>5483186.899999999</v>
      </c>
      <c r="D4" s="1"/>
      <c r="E4" s="1" t="s">
        <v>43</v>
      </c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26</v>
      </c>
      <c r="B5" s="18">
        <f>169922.04+53975+1084.79+3725.19+210451.76+13061.95+9965+6932.56+4800+158800+10320.08+6965.43+5188.83+1001.64+238640.93+51000.69+43.65+3978.03+5856.31+167000+12682.49+233356.56+54664+3801.86+546+172600+56926+3945.23+254593.75+10691.13+1390+4128.52+534+170500+3170.28+413+3544+28764.26+321674.95+3672.1+53590+1159+6853.71+126800+10506+71703.68+32745+244949.98+14992+104857.72+68000+187881.13+130522+7709.76+339+5065.82+18584.09+43300+2780.11+16906.69+168.14+1573.42+3718.93+75921.58+28730.69+56500+1270.12+102339.38+1953.6+2619.16+162000+20917.96-4322.04-125476+205563.31+15201.49+3483.57+150410.08+2464.71+383+19855+249985.93+3862.03+870+870+260+41200+114200+212994.18+3426.64+50061+2691.95+402+151000+257597.89+3675.48+51256</f>
        <v>5483186.899999999</v>
      </c>
      <c r="C5" s="17">
        <f t="shared" si="0"/>
        <v>5483186.899999999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27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>
        <f>B8+B9+B10</f>
        <v>2195.48</v>
      </c>
      <c r="C7" s="17">
        <f t="shared" si="0"/>
        <v>2195.48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34</v>
      </c>
      <c r="B8" s="10">
        <f>50+50+50+50+10+50+50+50+50+50+50+50+35.48+50+50+50+50</f>
        <v>795.48</v>
      </c>
      <c r="C8" s="17">
        <f t="shared" si="0"/>
        <v>795.48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40</v>
      </c>
      <c r="B9" s="10"/>
      <c r="C9" s="17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38</v>
      </c>
      <c r="B10" s="10">
        <v>1400</v>
      </c>
      <c r="C10" s="17">
        <f t="shared" si="0"/>
        <v>1400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>
        <f>97645.89+12871.54+887.69+22636.1+14683.56+25822.81+1012.66+111392.52+937.61+13595.44+103137.67+23909.21+3579.25+107005.92+24805.92+972.9+922.77+101504.37+13380.13+23530.56+221093.25+1813.02+29144.08+51253.47+9388.15+368.19+40497.9+5338.36+48552.51+11255.35+441.39+6400.1-37894+22474.48+96948.75+881.36+12779.61+32.97+1.38+20.52+30.24+965.89+24630.27+106248.23+14005.45+21440.5+840.79+12191.4+92486.5+13259.25+23317.97+914.44+100587.51</f>
        <v>1635943.8</v>
      </c>
      <c r="C11" s="17">
        <f t="shared" si="0"/>
        <v>1635943.8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>
        <f>2990+1578.13+2990+1731.53+2990+1656.01+1519.13+2990+1615.89+2990+1552.17+2990+2990+1670.17+2990+1745.69+1578.13+2990+2990+1632.41+2990+1720.74+500+128.79+1981.21+2990</f>
        <v>56490</v>
      </c>
      <c r="C12" s="17">
        <f t="shared" si="0"/>
        <v>56490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>
        <v>255.2</v>
      </c>
      <c r="C13" s="17">
        <f t="shared" si="0"/>
        <v>255.2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/>
      <c r="C14" s="17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/>
      <c r="C15" s="17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33</v>
      </c>
      <c r="B16" s="10"/>
      <c r="C16" s="17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/>
      <c r="C17" s="17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/>
      <c r="C18" s="17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B24+B25</f>
        <v>37422.04</v>
      </c>
      <c r="C20" s="17">
        <f t="shared" si="0"/>
        <v>37422.04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/>
      <c r="C22" s="17">
        <f aca="true" t="shared" si="1" ref="C22:C28">SUM(B22:B22)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1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36</v>
      </c>
      <c r="B24" s="10">
        <f>6000+11100+6000</f>
        <v>23100</v>
      </c>
      <c r="C24" s="17">
        <f t="shared" si="1"/>
        <v>23100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37</v>
      </c>
      <c r="B25" s="10">
        <f>4322.04+10000</f>
        <v>14322.04</v>
      </c>
      <c r="C25" s="17">
        <f t="shared" si="1"/>
        <v>14322.04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/>
      <c r="B26" s="10"/>
      <c r="C26" s="17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/>
      <c r="B27" s="10"/>
      <c r="C27" s="17">
        <f t="shared" si="1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3" t="s">
        <v>1</v>
      </c>
      <c r="B28" s="12">
        <f>B29+B30+B31+B32+B33+B34+B35+B36+B37</f>
        <v>168666.09</v>
      </c>
      <c r="C28" s="17">
        <f t="shared" si="1"/>
        <v>168666.09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6" customFormat="1" ht="18">
      <c r="A29" s="9" t="s">
        <v>54</v>
      </c>
      <c r="B29" s="10">
        <v>4600</v>
      </c>
      <c r="C29" s="17">
        <f>SUM(B29:B29)</f>
        <v>4600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36">
      <c r="A30" s="9" t="s">
        <v>39</v>
      </c>
      <c r="B30" s="10">
        <f>14256+6000</f>
        <v>20256</v>
      </c>
      <c r="C30" s="17">
        <f>SUM(B30:B30)</f>
        <v>20256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6" customFormat="1" ht="18">
      <c r="A31" s="9" t="s">
        <v>42</v>
      </c>
      <c r="B31" s="10">
        <f>500+6360+500</f>
        <v>7360</v>
      </c>
      <c r="C31" s="17">
        <f aca="true" t="shared" si="2" ref="C31:C57">SUM(B31:B31)</f>
        <v>7360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6" customFormat="1" ht="18">
      <c r="A32" s="9" t="s">
        <v>52</v>
      </c>
      <c r="B32" s="10">
        <v>10516.5</v>
      </c>
      <c r="C32" s="17">
        <f t="shared" si="2"/>
        <v>10516.5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 t="s">
        <v>53</v>
      </c>
      <c r="B33" s="10">
        <v>18659</v>
      </c>
      <c r="C33" s="17">
        <f t="shared" si="2"/>
        <v>18659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 t="s">
        <v>55</v>
      </c>
      <c r="B34" s="10">
        <f>8580.96+24026.68</f>
        <v>32607.64</v>
      </c>
      <c r="C34" s="17">
        <f t="shared" si="2"/>
        <v>32607.64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6" customFormat="1" ht="18">
      <c r="A35" s="9" t="s">
        <v>56</v>
      </c>
      <c r="B35" s="10">
        <f>19153+15220</f>
        <v>34373</v>
      </c>
      <c r="C35" s="1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8">
      <c r="A36" s="9" t="s">
        <v>48</v>
      </c>
      <c r="B36" s="10">
        <f>2137.95+1950+2055+26151</f>
        <v>32293.95</v>
      </c>
      <c r="C36" s="17">
        <f t="shared" si="2"/>
        <v>32293.95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6" customFormat="1" ht="18">
      <c r="A37" s="9" t="s">
        <v>47</v>
      </c>
      <c r="B37" s="10">
        <v>8000</v>
      </c>
      <c r="C37" s="17">
        <f t="shared" si="2"/>
        <v>8000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1">
        <v>262</v>
      </c>
      <c r="B38" s="12"/>
      <c r="C38" s="17">
        <f t="shared" si="2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14" customFormat="1" ht="18">
      <c r="A39" s="13" t="s">
        <v>13</v>
      </c>
      <c r="B39" s="12"/>
      <c r="C39" s="17">
        <f t="shared" si="2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6" customFormat="1" ht="18">
      <c r="A40" s="9" t="s">
        <v>15</v>
      </c>
      <c r="B40" s="10"/>
      <c r="C40" s="17">
        <f t="shared" si="2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 t="s">
        <v>14</v>
      </c>
      <c r="B41" s="10"/>
      <c r="C41" s="17">
        <f t="shared" si="2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16</v>
      </c>
      <c r="B42" s="10"/>
      <c r="C42" s="17">
        <f t="shared" si="2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19</v>
      </c>
      <c r="B43" s="10"/>
      <c r="C43" s="17">
        <f t="shared" si="2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17</v>
      </c>
      <c r="B44" s="10"/>
      <c r="C44" s="17">
        <f t="shared" si="2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35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18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>
      <c r="A47" s="9" t="s">
        <v>24</v>
      </c>
      <c r="B47" s="10"/>
      <c r="C47" s="17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14" customFormat="1" ht="18">
      <c r="A48" s="11" t="s">
        <v>4</v>
      </c>
      <c r="B48" s="12">
        <f>B49+B50+B51+B52+B53+B54+B56+B58</f>
        <v>963523.0800000001</v>
      </c>
      <c r="C48" s="17">
        <f t="shared" si="2"/>
        <v>963523.0800000001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59</v>
      </c>
      <c r="B49" s="10">
        <v>40103.38</v>
      </c>
      <c r="C49" s="17">
        <f t="shared" si="2"/>
        <v>40103.38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20</v>
      </c>
      <c r="B50" s="10">
        <v>14681.7</v>
      </c>
      <c r="C50" s="17">
        <f t="shared" si="2"/>
        <v>14681.7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21</v>
      </c>
      <c r="B51" s="10">
        <v>271945</v>
      </c>
      <c r="C51" s="17">
        <f t="shared" si="2"/>
        <v>271945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58</v>
      </c>
      <c r="B52" s="10">
        <v>5900</v>
      </c>
      <c r="C52" s="17">
        <f t="shared" si="2"/>
        <v>5900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57</v>
      </c>
      <c r="B53" s="10">
        <v>255050</v>
      </c>
      <c r="C53" s="17">
        <f t="shared" si="2"/>
        <v>255050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60</v>
      </c>
      <c r="B54" s="10">
        <v>236029</v>
      </c>
      <c r="C54" s="17">
        <f t="shared" si="2"/>
        <v>236029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22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62</v>
      </c>
      <c r="B56" s="10">
        <v>73254</v>
      </c>
      <c r="C56" s="17">
        <f t="shared" si="2"/>
        <v>73254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29</v>
      </c>
      <c r="B57" s="10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61</v>
      </c>
      <c r="B58" s="10">
        <v>66560</v>
      </c>
      <c r="C58" s="17">
        <f aca="true" t="shared" si="3" ref="C58:C69">SUM(B58:B58)</f>
        <v>66560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30</v>
      </c>
      <c r="B59" s="10"/>
      <c r="C59" s="17">
        <f t="shared" si="3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31</v>
      </c>
      <c r="B60" s="10"/>
      <c r="C60" s="17">
        <f t="shared" si="3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>
      <c r="A61" s="9" t="s">
        <v>32</v>
      </c>
      <c r="B61" s="10"/>
      <c r="C61" s="17">
        <f t="shared" si="3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14" customFormat="1" ht="18">
      <c r="A62" s="13" t="s">
        <v>2</v>
      </c>
      <c r="B62" s="12">
        <f>B63+B64+B65+B66+B67+B68</f>
        <v>101217.41</v>
      </c>
      <c r="C62" s="17">
        <f t="shared" si="3"/>
        <v>101217.41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49</v>
      </c>
      <c r="B63" s="10">
        <f>3407+42120.1+2171.29</f>
        <v>47698.39</v>
      </c>
      <c r="C63" s="17">
        <f t="shared" si="3"/>
        <v>47698.39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41</v>
      </c>
      <c r="B64" s="10">
        <v>2250</v>
      </c>
      <c r="C64" s="17">
        <f>B64</f>
        <v>2250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>
      <c r="A65" s="9" t="s">
        <v>65</v>
      </c>
      <c r="B65" s="10">
        <f>5341+2840.36</f>
        <v>8181.360000000001</v>
      </c>
      <c r="C65" s="17">
        <f>B65</f>
        <v>8181.360000000001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">
      <c r="A66" s="9" t="s">
        <v>64</v>
      </c>
      <c r="B66" s="10">
        <v>14576</v>
      </c>
      <c r="C66" s="17">
        <f t="shared" si="3"/>
        <v>14576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36.75" customHeight="1">
      <c r="A67" s="9" t="s">
        <v>63</v>
      </c>
      <c r="B67" s="10">
        <v>16300</v>
      </c>
      <c r="C67" s="17">
        <f t="shared" si="3"/>
        <v>16300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">
      <c r="A68" s="9" t="s">
        <v>23</v>
      </c>
      <c r="B68" s="10">
        <v>12211.66</v>
      </c>
      <c r="C68" s="17">
        <f t="shared" si="3"/>
        <v>12211.66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14" customFormat="1" ht="34.5" customHeight="1">
      <c r="A69" s="13" t="s">
        <v>3</v>
      </c>
      <c r="B69" s="12">
        <f>B62+B48+B28+B20+B13+B12+B11+B7+B4</f>
        <v>8448900</v>
      </c>
      <c r="C69" s="17">
        <f t="shared" si="3"/>
        <v>8448900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1" spans="1:3" ht="18" customHeight="1">
      <c r="A71" s="21" t="s">
        <v>51</v>
      </c>
      <c r="B71" s="21"/>
      <c r="C71" s="21"/>
    </row>
    <row r="72" spans="1:3" ht="26.25" customHeight="1">
      <c r="A72" s="22" t="s">
        <v>45</v>
      </c>
      <c r="B72" s="22"/>
      <c r="C72" s="22"/>
    </row>
    <row r="73" spans="1:3" ht="29.25" customHeight="1">
      <c r="A73" s="19" t="s">
        <v>50</v>
      </c>
      <c r="B73" s="19"/>
      <c r="C73" s="19"/>
    </row>
  </sheetData>
  <sheetProtection/>
  <mergeCells count="5">
    <mergeCell ref="A1:C1"/>
    <mergeCell ref="A2:C2"/>
    <mergeCell ref="A71:C71"/>
    <mergeCell ref="A73:C73"/>
    <mergeCell ref="A72:C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2017-01-09T09:52:54Z</cp:lastPrinted>
  <dcterms:created xsi:type="dcterms:W3CDTF">1996-10-08T23:32:33Z</dcterms:created>
  <dcterms:modified xsi:type="dcterms:W3CDTF">2017-01-09T09:52:58Z</dcterms:modified>
  <cp:category/>
  <cp:version/>
  <cp:contentType/>
  <cp:contentStatus/>
</cp:coreProperties>
</file>